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756862E8-E208-48DA-9B9D-93538AA12C6B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C83" i="1"/>
  <c r="C85" i="1" s="1"/>
  <c r="D83" i="1"/>
  <c r="E83" i="1"/>
  <c r="E85" i="1" s="1"/>
  <c r="F83" i="1"/>
  <c r="F85" i="1" s="1"/>
  <c r="B83" i="1"/>
  <c r="D85" i="1" s="1"/>
  <c r="C70" i="1"/>
  <c r="D70" i="1"/>
  <c r="E70" i="1"/>
  <c r="F70" i="1"/>
  <c r="B72" i="1" s="1"/>
  <c r="B70" i="1"/>
  <c r="C29" i="1"/>
  <c r="D29" i="1"/>
  <c r="E29" i="1"/>
  <c r="F29" i="1"/>
  <c r="F31" i="1" s="1"/>
  <c r="B29" i="1"/>
  <c r="B31" i="1" s="1"/>
  <c r="H8" i="1"/>
  <c r="H9" i="1"/>
  <c r="H10" i="1"/>
  <c r="H11" i="1"/>
  <c r="H12" i="1"/>
  <c r="H13" i="1"/>
  <c r="H14" i="1"/>
  <c r="H7" i="1"/>
  <c r="C16" i="1"/>
  <c r="E16" i="1"/>
  <c r="D16" i="1"/>
  <c r="G27" i="1"/>
  <c r="G24" i="1"/>
  <c r="G23" i="1"/>
  <c r="G25" i="1"/>
  <c r="F16" i="1"/>
  <c r="G26" i="1"/>
  <c r="B16" i="1"/>
  <c r="E72" i="1" l="1"/>
  <c r="D31" i="1"/>
  <c r="C31" i="1"/>
  <c r="F18" i="1"/>
  <c r="D18" i="1"/>
  <c r="E18" i="1"/>
  <c r="C18" i="1"/>
  <c r="D72" i="1"/>
  <c r="B18" i="1"/>
  <c r="E31" i="1"/>
  <c r="B85" i="1"/>
  <c r="F72" i="1"/>
  <c r="C72" i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<sst xmlns="http://schemas.openxmlformats.org/spreadsheetml/2006/main" count="117" uniqueCount="48">
  <si>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</si>
  <si>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</si>
  <si>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</si>
  <si>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</si>
  <si>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</si>
  <si>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</si>
  <si>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</si>
  <si>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</si>
  <si>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</si>
  <si>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</si>
  <si>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</si>
  <si>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</si>
  <si>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</si>
  <si>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</si>
  <si>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</si>
  <si>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</si>
  <si>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</si>
  <si>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</si>
  <si>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</si>
  <si>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</si>
  <si>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</si>
  <si>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</si>
  <si>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</si>
  <si>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</si>
  <si>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</si>
  <si>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</si>
  <si>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</si>
  <si>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</si>
  <si>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</si>
  <si>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</si>
  <si>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</si>
  <si>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</si>
  <si>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</si>
  <si>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</si>
  <si>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</si>
  <si>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</si>
  <si>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</si>
  <si>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</si>
  <si>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</si>
  <si>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</si>
  <si>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</si>
  <si>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</si>
  <si>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</si>
  <si>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</si>
  <si>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</si>
  <si>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</si>
  <si>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01/01/2023</t>
  </si>
  <si>
    <t>12/30/2023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</si>
</sst>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3.5328559560074377</c:v>
              </c:pt>
              <c:pt idx="1">
                <c:v>96.467144043992562</c:v>
              </c:pt>
            </c:numLit>
          </c:val>
          <c:extLst>
            <c:ext xmlns:c16="http://schemas.microsoft.com/office/drawing/2014/chart" uri="{C3380CC4-5D6E-409C-BE32-E72D297353CC}">
              <c16:uniqueId val="{00000000-1C24-4771-9419-E2F96686833A}"/>
            </c:ext>
          </c:extLst>
        </c:ser>
        <c:ser>
          <c:idx val="1"/>
          <c:order val="1"/>
          <c:tx>
            <c:v>2020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4.1833333333333327</c:v>
              </c:pt>
              <c:pt idx="1">
                <c:v>95.816666666666663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1C24-4771-9419-E2F96686833A}"/>
            </c:ext>
          </c:extLst>
        </c:ser>
        <c:ser>
          <c:idx val="2"/>
          <c:order val="2"/>
          <c:tx>
            <c:v>2019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4.7</c:v>
              </c:pt>
              <c:pt idx="1">
                <c:v>95.325000000000003</c:v>
              </c:pt>
            </c:numLit>
          </c:val>
          <c:extLst>
            <c:ext xmlns:c16="http://schemas.microsoft.com/office/drawing/2014/chart" uri="{C3380CC4-5D6E-409C-BE32-E72D297353CC}">
              <c16:uniqueId val="{00000002-1C24-4771-9419-E2F966868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6.6707487203155154</c:v>
              </c:pt>
              <c:pt idx="1">
                <c:v>31.996832256440378</c:v>
              </c:pt>
              <c:pt idx="2">
                <c:v>36.346317235881514</c:v>
              </c:pt>
              <c:pt idx="3">
                <c:v>17.920958504657211</c:v>
              </c:pt>
              <c:pt idx="4">
                <c:v>7.0651432827053773</c:v>
              </c:pt>
            </c:numLit>
          </c:val>
          <c:extLst>
            <c:ext xmlns:c16="http://schemas.microsoft.com/office/drawing/2014/chart" uri="{C3380CC4-5D6E-409C-BE32-E72D297353CC}">
              <c16:uniqueId val="{00000000-FAEE-4A86-9FD3-CC224F1C1250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5.3</c:v>
              </c:pt>
              <c:pt idx="1">
                <c:v>32.333333333333336</c:v>
              </c:pt>
              <c:pt idx="2">
                <c:v>37.166666666666671</c:v>
              </c:pt>
              <c:pt idx="3">
                <c:v>18.941666666666666</c:v>
              </c:pt>
              <c:pt idx="4">
                <c:v>6.2416666666666663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FAEE-4A86-9FD3-CC224F1C1250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5.6083333333333343</c:v>
              </c:pt>
              <c:pt idx="1">
                <c:v>35.883333333333333</c:v>
              </c:pt>
              <c:pt idx="2">
                <c:v>42.683333333333337</c:v>
              </c:pt>
              <c:pt idx="3">
                <c:v>12.791666666666664</c:v>
              </c:pt>
              <c:pt idx="4">
                <c:v>3.0308333333333333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FAEE-4A86-9FD3-CC224F1C1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8.9547757405387252</c:v>
              </c:pt>
              <c:pt idx="1">
                <c:v>91.045224259461278</c:v>
              </c:pt>
            </c:numLit>
          </c:val>
          <c:extLst>
            <c:ext xmlns:c16="http://schemas.microsoft.com/office/drawing/2014/chart" uri="{C3380CC4-5D6E-409C-BE32-E72D297353CC}">
              <c16:uniqueId val="{00000000-0473-480B-A064-748502BA9521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10.050000000000001</c:v>
              </c:pt>
              <c:pt idx="1">
                <c:v>89.95</c:v>
              </c:pt>
            </c:numLit>
          </c:val>
          <c:extLst>
            <c:ext xmlns:c16="http://schemas.microsoft.com/office/drawing/2014/chart" uri="{C3380CC4-5D6E-409C-BE32-E72D297353CC}">
              <c16:uniqueId val="{00000001-0473-480B-A064-748502BA9521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7.8000000000000007</c:v>
              </c:pt>
              <c:pt idx="1">
                <c:v>92.2</c:v>
              </c:pt>
            </c:numLit>
          </c:val>
          <c:extLst>
            <c:ext xmlns:c16="http://schemas.microsoft.com/office/drawing/2014/chart" uri="{C3380CC4-5D6E-409C-BE32-E72D297353CC}">
              <c16:uniqueId val="{00000002-0473-480B-A064-748502BA9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3.6793105125243626</c:v>
              </c:pt>
              <c:pt idx="1">
                <c:v>27.918409004983459</c:v>
              </c:pt>
              <c:pt idx="2">
                <c:v>51.917950181444624</c:v>
              </c:pt>
              <c:pt idx="3">
                <c:v>13.74354434207441</c:v>
              </c:pt>
              <c:pt idx="4">
                <c:v>2.7407859589731629</c:v>
              </c:pt>
            </c:numLit>
          </c:val>
          <c:extLst>
            <c:ext xmlns:c16="http://schemas.microsoft.com/office/drawing/2014/chart" uri="{C3380CC4-5D6E-409C-BE32-E72D297353CC}">
              <c16:uniqueId val="{00000000-E100-4BCD-998A-36A5AFF34FBD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3.1749999999999994</c:v>
              </c:pt>
              <c:pt idx="1">
                <c:v>29.05</c:v>
              </c:pt>
              <c:pt idx="2">
                <c:v>50.849999999999994</c:v>
              </c:pt>
              <c:pt idx="3">
                <c:v>13.824999999999998</c:v>
              </c:pt>
              <c:pt idx="4">
                <c:v>3.0916666666666668</c:v>
              </c:pt>
            </c:numLit>
          </c:val>
          <c:extLst>
            <c:ext xmlns:c16="http://schemas.microsoft.com/office/drawing/2014/chart" uri="{C3380CC4-5D6E-409C-BE32-E72D297353CC}">
              <c16:uniqueId val="{00000001-E100-4BCD-998A-36A5AFF34FBD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3.5750000000000006</c:v>
              </c:pt>
              <c:pt idx="1">
                <c:v>29.566666666666666</c:v>
              </c:pt>
              <c:pt idx="2">
                <c:v>50.574999999999989</c:v>
              </c:pt>
              <c:pt idx="3">
                <c:v>13.591666666666667</c:v>
              </c:pt>
              <c:pt idx="4">
                <c:v>2.6333333333333333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E100-4BCD-998A-36A5AFF3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9.2537143082362654</c:v>
              </c:pt>
              <c:pt idx="1">
                <c:v>75.270786906191034</c:v>
              </c:pt>
              <c:pt idx="2">
                <c:v>15.20577522174178</c:v>
              </c:pt>
            </c:numLit>
          </c:val>
          <c:extLst>
            <c:ext xmlns:c16="http://schemas.microsoft.com/office/drawing/2014/chart" uri="{C3380CC4-5D6E-409C-BE32-E72D297353CC}">
              <c16:uniqueId val="{00000000-69E9-4109-A1A1-7579D2786C34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9.3916666666666657</c:v>
              </c:pt>
              <c:pt idx="1">
                <c:v>75</c:v>
              </c:pt>
              <c:pt idx="2">
                <c:v>15.308333333333332</c:v>
              </c:pt>
            </c:numLit>
          </c:val>
          <c:extLst>
            <c:ext xmlns:c16="http://schemas.microsoft.com/office/drawing/2014/chart" uri="{C3380CC4-5D6E-409C-BE32-E72D297353CC}">
              <c16:uniqueId val="{00000001-69E9-4109-A1A1-7579D2786C34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10.508333333333335</c:v>
              </c:pt>
              <c:pt idx="1">
                <c:v>74.591666666666669</c:v>
              </c:pt>
              <c:pt idx="2">
                <c:v>14.54166666666667</c:v>
              </c:pt>
            </c:numLit>
          </c:val>
          <c:extLst>
            <c:ext xmlns:c16="http://schemas.microsoft.com/office/drawing/2014/chart" uri="{C3380CC4-5D6E-409C-BE32-E72D297353CC}">
              <c16:uniqueId val="{00000002-69E9-4109-A1A1-7579D278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181</xdr:row>
      <xdr:rowOff>66675</xdr:rowOff>
    </xdr:from>
    <xdr:to>
      <xdr:col>4</xdr:col>
      <xdr:colOff>495300</xdr:colOff>
      <xdr:row>195</xdr:row>
      <xdr:rowOff>165735</xdr:rowOff>
    </xdr:to>
    <xdr:graphicFrame macro="">
      <xdr:nvGraphicFramePr>
        <xdr:cNvPr id="10" name="Chart 9" descr="Veal Quality Grade Comparison">
          <a:extLst>
            <a:ext uri="{FF2B5EF4-FFF2-40B4-BE49-F238E27FC236}">
              <a16:creationId xmlns:a16="http://schemas.microsoft.com/office/drawing/2014/main" id="{A4B16BEA-E5EE-4CA5-AF77-BDCEC149CA3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160</xdr:row>
      <xdr:rowOff>38100</xdr:rowOff>
    </xdr:from>
    <xdr:to>
      <xdr:col>4</xdr:col>
      <xdr:colOff>400050</xdr:colOff>
      <xdr:row>178</xdr:row>
      <xdr:rowOff>0</xdr:rowOff>
    </xdr:to>
    <xdr:graphicFrame macro="">
      <xdr:nvGraphicFramePr>
        <xdr:cNvPr id="16" name="Chart 15" descr="Lamb Yield Grade Comparison">
          <a:extLst>
            <a:ext uri="{FF2B5EF4-FFF2-40B4-BE49-F238E27FC236}">
              <a16:creationId xmlns:a16="http://schemas.microsoft.com/office/drawing/2014/main" id="{3A2301D8-0A8B-4691-994D-88D61883937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47625</xdr:rowOff>
    </xdr:from>
    <xdr:to>
      <xdr:col>4</xdr:col>
      <xdr:colOff>609601</xdr:colOff>
      <xdr:row>157</xdr:row>
      <xdr:rowOff>19051</xdr:rowOff>
    </xdr:to>
    <xdr:graphicFrame macro="">
      <xdr:nvGraphicFramePr>
        <xdr:cNvPr id="18" name="Chart 17" descr="Lamb Quality Grade Comparison">
          <a:extLst>
            <a:ext uri="{FF2B5EF4-FFF2-40B4-BE49-F238E27FC236}">
              <a16:creationId xmlns:a16="http://schemas.microsoft.com/office/drawing/2014/main" id="{35C09F59-1778-4D40-AC9F-917B515A741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119</xdr:row>
      <xdr:rowOff>47625</xdr:rowOff>
    </xdr:from>
    <xdr:to>
      <xdr:col>4</xdr:col>
      <xdr:colOff>304800</xdr:colOff>
      <xdr:row>136</xdr:row>
      <xdr:rowOff>38100</xdr:rowOff>
    </xdr:to>
    <xdr:graphicFrame macro="">
      <xdr:nvGraphicFramePr>
        <xdr:cNvPr id="19" name="Chart 18" descr="Beef Yield Grade Comparison">
          <a:extLst>
            <a:ext uri="{FF2B5EF4-FFF2-40B4-BE49-F238E27FC236}">
              <a16:creationId xmlns:a16="http://schemas.microsoft.com/office/drawing/2014/main" id="{23B28B08-24FE-455B-BC18-424EDBA8262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99</xdr:row>
      <xdr:rowOff>76200</xdr:rowOff>
    </xdr:from>
    <xdr:to>
      <xdr:col>4</xdr:col>
      <xdr:colOff>257175</xdr:colOff>
      <xdr:row>116</xdr:row>
      <xdr:rowOff>66675</xdr:rowOff>
    </xdr:to>
    <xdr:graphicFrame macro="">
      <xdr:nvGraphicFramePr>
        <xdr:cNvPr id="20" name="Chart 19" descr="Beef Quality Grade Comparison">
          <a:extLst>
            <a:ext uri="{FF2B5EF4-FFF2-40B4-BE49-F238E27FC236}">
              <a16:creationId xmlns:a16="http://schemas.microsoft.com/office/drawing/2014/main" id="{B510C5A8-D812-488C-BE6A-5D472D176D2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B3" sqref="B3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 t="s">
        <v>46</v>
      </c>
      <c r="C3" s="10" t="s">
        <v>1</v>
      </c>
      <c r="D3" s="3" t="s">
        <v>47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v>1280.0501680138516</v>
      </c>
      <c r="C7" s="5">
        <v>40308.000020291067</v>
      </c>
      <c r="D7" s="5">
        <v>229327.86535041314</v>
      </c>
      <c r="E7" s="5">
        <v>106898.64544789187</v>
      </c>
      <c r="F7" s="5">
        <v>34002.373011943579</v>
      </c>
      <c r="G7" s="5">
        <v>1558092.6599157625</v>
      </c>
      <c r="H7" s="5">
        <f>SUM(B7:G7)</f>
        <v>1969909.593914316</v>
      </c>
      <c r="I7" s="6">
        <v>9.5122176065752531E-2</v>
      </c>
      <c r="J7" s="6">
        <v>8.9532927949212485E-2</v>
      </c>
    </row>
    <row r="8" spans="1:10" x14ac:dyDescent="0.3">
      <c r="A8" s="1" t="s">
        <v>15</v>
      </c>
      <c r="B8" s="5">
        <v>54931.762754253556</v>
      </c>
      <c r="C8" s="5">
        <v>792238.90723705199</v>
      </c>
      <c r="D8" s="5">
        <v>1839043.9584965275</v>
      </c>
      <c r="E8" s="5">
        <v>498552.81797039969</v>
      </c>
      <c r="F8" s="5">
        <v>94833.230756777048</v>
      </c>
      <c r="G8" s="5">
        <v>12274309.065692872</v>
      </c>
      <c r="H8" s="5">
        <f t="shared" ref="H8:H14" si="0">SUM(B8:G8)</f>
        <v>15553909.742907882</v>
      </c>
      <c r="I8" s="6">
        <v>0.75106073174445431</v>
      </c>
      <c r="J8" s="6">
        <v>0.7069294370881154</v>
      </c>
    </row>
    <row r="9" spans="1:10" x14ac:dyDescent="0.3">
      <c r="A9" s="1" t="s">
        <v>16</v>
      </c>
      <c r="B9" s="5">
        <v>80108.71116496269</v>
      </c>
      <c r="C9" s="5">
        <v>317620.66181271832</v>
      </c>
      <c r="D9" s="5">
        <v>260735.96830931836</v>
      </c>
      <c r="E9" s="5">
        <v>34574.496735224238</v>
      </c>
      <c r="F9" s="5">
        <v>5369.9024502100592</v>
      </c>
      <c r="G9" s="5">
        <v>2430324.6269678948</v>
      </c>
      <c r="H9" s="5">
        <f t="shared" si="0"/>
        <v>3128734.3674403285</v>
      </c>
      <c r="I9" s="6">
        <v>0.15107902529235301</v>
      </c>
      <c r="J9" s="6">
        <v>0.14220182974774845</v>
      </c>
    </row>
    <row r="10" spans="1:10" x14ac:dyDescent="0.3">
      <c r="A10" s="1" t="s">
        <v>17</v>
      </c>
      <c r="B10" s="5">
        <v>55.19723517102851</v>
      </c>
      <c r="C10" s="5">
        <v>216.4082077340324</v>
      </c>
      <c r="D10" s="5">
        <v>405.65587117755871</v>
      </c>
      <c r="E10" s="5">
        <v>82.357779461534591</v>
      </c>
      <c r="F10" s="5">
        <v>14.018345440261207</v>
      </c>
      <c r="G10" s="5">
        <v>264.59627018493029</v>
      </c>
      <c r="H10" s="5">
        <f t="shared" si="0"/>
        <v>1038.2337091693457</v>
      </c>
      <c r="I10" s="6">
        <v>5.0133798010885504E-5</v>
      </c>
      <c r="J10" s="6">
        <v>4.7188005056005591E-5</v>
      </c>
    </row>
    <row r="11" spans="1:10" x14ac:dyDescent="0.3">
      <c r="A11" s="1" t="s">
        <v>18</v>
      </c>
      <c r="B11" s="5">
        <v>9.4093269230769234</v>
      </c>
      <c r="C11" s="5">
        <v>281.02523076923075</v>
      </c>
      <c r="D11" s="5">
        <v>2135.9172115384613</v>
      </c>
      <c r="E11" s="5">
        <v>1020.598326923077</v>
      </c>
      <c r="F11" s="5">
        <v>82.174788461538469</v>
      </c>
      <c r="G11" s="5">
        <v>0</v>
      </c>
      <c r="H11" s="5">
        <f t="shared" si="0"/>
        <v>3529.1248846153844</v>
      </c>
      <c r="I11" s="6">
        <v>2.3801919629471888E-4</v>
      </c>
      <c r="J11" s="6"/>
    </row>
    <row r="12" spans="1:10" x14ac:dyDescent="0.3">
      <c r="A12" s="1" t="s">
        <v>19</v>
      </c>
      <c r="B12" s="5">
        <v>765.29192307692313</v>
      </c>
      <c r="C12" s="5">
        <v>7328.6110961538461</v>
      </c>
      <c r="D12" s="5">
        <v>23006.431615384616</v>
      </c>
      <c r="E12" s="5">
        <v>4990.7070000000003</v>
      </c>
      <c r="F12" s="5">
        <v>230.21486538461536</v>
      </c>
      <c r="G12" s="5">
        <v>3.7637307692307695</v>
      </c>
      <c r="H12" s="5">
        <f t="shared" si="0"/>
        <v>36325.020230769231</v>
      </c>
      <c r="I12" s="6">
        <v>2.4499139031344793E-3</v>
      </c>
      <c r="J12" s="6"/>
    </row>
    <row r="13" spans="1:10" x14ac:dyDescent="0.3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6">
        <v>0</v>
      </c>
      <c r="J13" s="6"/>
    </row>
    <row r="14" spans="1:10" x14ac:dyDescent="0.3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6">
        <v>0</v>
      </c>
      <c r="J14" s="6"/>
    </row>
    <row r="15" spans="1:10" x14ac:dyDescent="0.3">
      <c r="A15" s="1" t="s">
        <v>22</v>
      </c>
      <c r="B15" s="5">
        <v>14919.900281388007</v>
      </c>
      <c r="C15" s="5">
        <v>32035.423917356926</v>
      </c>
      <c r="D15" s="5">
        <v>37309.826389255206</v>
      </c>
      <c r="E15" s="5">
        <v>7241.3515664849301</v>
      </c>
      <c r="F15" s="5">
        <v>1989.7289059270752</v>
      </c>
      <c r="G15" s="5"/>
      <c r="H15" s="5"/>
    </row>
    <row r="16" spans="1:10" x14ac:dyDescent="0.3">
      <c r="A16" s="1" t="s">
        <v>13</v>
      </c>
      <c r="B16" s="5">
        <f>SUM(B7:B15)</f>
        <v>152070.32285378914</v>
      </c>
      <c r="C16" s="5">
        <f t="shared" ref="C16:F16" si="1">SUM(C7:C15)</f>
        <v>1190029.0375220755</v>
      </c>
      <c r="D16" s="5">
        <f t="shared" si="1"/>
        <v>2391965.623243615</v>
      </c>
      <c r="E16" s="5">
        <f t="shared" si="1"/>
        <v>653360.97482638538</v>
      </c>
      <c r="F16" s="5">
        <f t="shared" si="1"/>
        <v>136521.64312414418</v>
      </c>
      <c r="G16" s="5"/>
      <c r="H16" s="5"/>
    </row>
    <row r="18" spans="1:10" ht="28" x14ac:dyDescent="0.3">
      <c r="A18" s="7" t="s">
        <v>23</v>
      </c>
      <c r="B18" s="9">
        <f>IF(B16=0,0,(B16/SUM($B$16:$F$16)))</f>
        <v>3.3614519054335205E-2</v>
      </c>
      <c r="C18" s="9">
        <f t="shared" ref="C18:F18" si="2">IF(C16=0,0,(C16/SUM($B$16:$F$16)))</f>
        <v>0.2630510214373577</v>
      </c>
      <c r="D18" s="9">
        <f t="shared" si="2"/>
        <v>0.52873415740126994</v>
      </c>
      <c r="E18" s="9">
        <f t="shared" si="2"/>
        <v>0.14442275471971433</v>
      </c>
      <c r="F18" s="9">
        <f t="shared" si="2"/>
        <v>3.0177547387322777E-2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86.153999999999996</v>
      </c>
      <c r="C23" s="5">
        <v>858.73874999999998</v>
      </c>
      <c r="D23" s="5">
        <v>1607.4817499999999</v>
      </c>
      <c r="E23" s="5">
        <v>1265.9159999999999</v>
      </c>
      <c r="F23" s="5">
        <v>542.38424999999995</v>
      </c>
      <c r="G23" s="5">
        <f>SUM(B23:F23)</f>
        <v>4360.6747500000001</v>
      </c>
      <c r="H23" s="6">
        <v>9.0418487703003064E-2</v>
      </c>
      <c r="J23" s="6"/>
    </row>
    <row r="24" spans="1:10" x14ac:dyDescent="0.3">
      <c r="A24" s="1" t="s">
        <v>15</v>
      </c>
      <c r="B24" s="5">
        <v>3315.8085000000001</v>
      </c>
      <c r="C24" s="5">
        <v>15475.599</v>
      </c>
      <c r="D24" s="5">
        <v>15906.18225</v>
      </c>
      <c r="E24" s="5">
        <v>6893.0047500000001</v>
      </c>
      <c r="F24" s="5">
        <v>2276.4202500000001</v>
      </c>
      <c r="G24" s="5">
        <f t="shared" ref="G24:G27" si="3">SUM(B24:F24)</f>
        <v>43867.014750000002</v>
      </c>
      <c r="H24" s="6">
        <v>0.90958151229699691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3"/>
        <v>0</v>
      </c>
      <c r="H25" s="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3"/>
        <v>0</v>
      </c>
      <c r="H26" s="6">
        <v>2.860032306924939E-5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3"/>
        <v>0</v>
      </c>
      <c r="H27" s="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3401.9625000000001</v>
      </c>
      <c r="C29" s="5">
        <f t="shared" ref="C29:F29" si="4">SUM(C23:C27)</f>
        <v>16334.337750000001</v>
      </c>
      <c r="D29" s="5">
        <f t="shared" si="4"/>
        <v>17513.664000000001</v>
      </c>
      <c r="E29" s="5">
        <f t="shared" si="4"/>
        <v>8158.9207500000002</v>
      </c>
      <c r="F29" s="5">
        <f t="shared" si="4"/>
        <v>2818.8045000000002</v>
      </c>
    </row>
    <row r="31" spans="1:10" ht="28" x14ac:dyDescent="0.3">
      <c r="A31" s="7" t="s">
        <v>23</v>
      </c>
      <c r="B31" s="6">
        <f>IF(B29=0,0,B29/(SUM($B$29:$F$29)))</f>
        <v>7.0539611896605584E-2</v>
      </c>
      <c r="C31" s="6">
        <f t="shared" ref="C31:F31" si="5">IF(C29=0,0,C29/(SUM($B$29:$F$29)))</f>
        <v>0.33869210653352988</v>
      </c>
      <c r="D31" s="6">
        <f t="shared" si="5"/>
        <v>0.36314540840692772</v>
      </c>
      <c r="E31" s="6">
        <f t="shared" si="5"/>
        <v>0.16917502859016292</v>
      </c>
      <c r="F31" s="6">
        <f t="shared" si="5"/>
        <v>5.844784457277391E-2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737.92253846153847</v>
      </c>
      <c r="C36" s="6">
        <v>3.6759828688880336E-2</v>
      </c>
      <c r="D36" s="5"/>
      <c r="E36" s="5"/>
      <c r="F36" s="5"/>
    </row>
    <row r="37" spans="1:6" x14ac:dyDescent="0.3">
      <c r="A37" s="1" t="s">
        <v>15</v>
      </c>
      <c r="B37" s="5">
        <v>19336.23353846154</v>
      </c>
      <c r="C37" s="6">
        <v>0.96324017131111961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0.94296081197455572</v>
      </c>
      <c r="B46" t="s">
        <v>24</v>
      </c>
    </row>
    <row r="47" spans="1:6" x14ac:dyDescent="0.3">
      <c r="A47" s="6">
        <v>9.6377347030504011E-3</v>
      </c>
      <c r="B47" t="s">
        <v>25</v>
      </c>
    </row>
    <row r="48" spans="1:6" x14ac:dyDescent="0.3">
      <c r="A48" s="6">
        <v>0.79529837862009223</v>
      </c>
      <c r="B48" t="s">
        <v>26</v>
      </c>
    </row>
    <row r="49" spans="1:10" x14ac:dyDescent="0.3">
      <c r="A49" s="6">
        <v>0.93871138279013244</v>
      </c>
      <c r="B49" t="s">
        <v>27</v>
      </c>
    </row>
    <row r="50" spans="1:10" x14ac:dyDescent="0.3">
      <c r="A50" s="6">
        <v>0.20380344081393695</v>
      </c>
      <c r="B50" t="s">
        <v>28</v>
      </c>
    </row>
    <row r="51" spans="1:10" x14ac:dyDescent="0.3">
      <c r="A51" s="6">
        <v>0.45068005544919842</v>
      </c>
      <c r="B51" t="s">
        <v>33</v>
      </c>
    </row>
    <row r="52" spans="1:10" x14ac:dyDescent="0.3">
      <c r="A52" s="6">
        <v>0.42761796375733169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01/01/2023</v>
      </c>
      <c r="C57" t="s">
        <v>1</v>
      </c>
      <c r="D57" s="3" t="str">
        <f>D3</f>
        <v>12/30/2023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1461</v>
      </c>
      <c r="C61" s="5">
        <v>46006</v>
      </c>
      <c r="D61" s="5">
        <v>261746</v>
      </c>
      <c r="E61" s="5">
        <v>122010</v>
      </c>
      <c r="F61" s="5">
        <v>38809</v>
      </c>
      <c r="G61" s="5">
        <v>1778347</v>
      </c>
      <c r="H61" s="5">
        <v>2248379</v>
      </c>
      <c r="I61" s="6">
        <v>9.5122176065752531E-2</v>
      </c>
      <c r="J61" s="6">
        <v>8.9532927949212485E-2</v>
      </c>
    </row>
    <row r="62" spans="1:10" x14ac:dyDescent="0.3">
      <c r="A62" s="1" t="s">
        <v>15</v>
      </c>
      <c r="B62" s="5">
        <v>62697</v>
      </c>
      <c r="C62" s="5">
        <v>904231</v>
      </c>
      <c r="D62" s="5">
        <v>2099014</v>
      </c>
      <c r="E62" s="5">
        <v>569029</v>
      </c>
      <c r="F62" s="5">
        <v>108239</v>
      </c>
      <c r="G62" s="5">
        <v>14009424</v>
      </c>
      <c r="H62" s="5">
        <v>17752634</v>
      </c>
      <c r="I62" s="6">
        <v>0.75106073174445431</v>
      </c>
      <c r="J62" s="6">
        <v>0.7069294370881154</v>
      </c>
    </row>
    <row r="63" spans="1:10" x14ac:dyDescent="0.3">
      <c r="A63" s="1" t="s">
        <v>16</v>
      </c>
      <c r="B63" s="5">
        <v>91433</v>
      </c>
      <c r="C63" s="5">
        <v>362520</v>
      </c>
      <c r="D63" s="5">
        <v>297594</v>
      </c>
      <c r="E63" s="5">
        <v>39462</v>
      </c>
      <c r="F63" s="5">
        <v>6129</v>
      </c>
      <c r="G63" s="5">
        <v>2773879</v>
      </c>
      <c r="H63" s="5">
        <v>3571017</v>
      </c>
      <c r="I63" s="6">
        <v>0.15107902529235301</v>
      </c>
      <c r="J63" s="6">
        <v>0.14220182974774845</v>
      </c>
    </row>
    <row r="64" spans="1:10" x14ac:dyDescent="0.3">
      <c r="A64" s="1" t="s">
        <v>17</v>
      </c>
      <c r="B64" s="5">
        <v>63</v>
      </c>
      <c r="C64" s="5">
        <v>247</v>
      </c>
      <c r="D64" s="5">
        <v>463</v>
      </c>
      <c r="E64" s="5">
        <v>94</v>
      </c>
      <c r="F64" s="5">
        <v>16</v>
      </c>
      <c r="G64" s="5">
        <v>302</v>
      </c>
      <c r="H64" s="5">
        <v>1185</v>
      </c>
      <c r="I64" s="6">
        <v>5.0133798010885504E-5</v>
      </c>
      <c r="J64" s="6">
        <v>4.7188005056005591E-5</v>
      </c>
    </row>
    <row r="65" spans="1:10" x14ac:dyDescent="0.3">
      <c r="A65" s="1" t="s">
        <v>18</v>
      </c>
      <c r="B65" s="5">
        <v>15</v>
      </c>
      <c r="C65" s="5">
        <v>448</v>
      </c>
      <c r="D65" s="5">
        <v>3405</v>
      </c>
      <c r="E65" s="5">
        <v>1627</v>
      </c>
      <c r="F65" s="5">
        <v>131</v>
      </c>
      <c r="G65" s="5">
        <v>0</v>
      </c>
      <c r="H65" s="5">
        <v>5626</v>
      </c>
      <c r="I65" s="6">
        <v>2.3801919629471888E-4</v>
      </c>
      <c r="J65" s="6"/>
    </row>
    <row r="66" spans="1:10" x14ac:dyDescent="0.3">
      <c r="A66" s="1" t="s">
        <v>19</v>
      </c>
      <c r="B66" s="5">
        <v>1220</v>
      </c>
      <c r="C66" s="5">
        <v>11683</v>
      </c>
      <c r="D66" s="5">
        <v>36676</v>
      </c>
      <c r="E66" s="5">
        <v>7956</v>
      </c>
      <c r="F66" s="5">
        <v>367</v>
      </c>
      <c r="G66" s="5">
        <v>6</v>
      </c>
      <c r="H66" s="5">
        <v>57908</v>
      </c>
      <c r="I66" s="6">
        <v>2.4499139031344793E-3</v>
      </c>
      <c r="J66" s="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3">
      <c r="A69" s="1" t="s">
        <v>22</v>
      </c>
      <c r="B69" s="5">
        <v>17029</v>
      </c>
      <c r="C69" s="5">
        <v>36564</v>
      </c>
      <c r="D69" s="5">
        <v>42584</v>
      </c>
      <c r="E69" s="5">
        <v>8265</v>
      </c>
      <c r="F69" s="5">
        <v>2271</v>
      </c>
    </row>
    <row r="70" spans="1:10" x14ac:dyDescent="0.3">
      <c r="A70" s="1" t="s">
        <v>13</v>
      </c>
      <c r="B70" s="5">
        <f>SUM(B61:B69)</f>
        <v>173918</v>
      </c>
      <c r="C70" s="5">
        <f t="shared" ref="C70:F70" si="6">SUM(C61:C69)</f>
        <v>1361699</v>
      </c>
      <c r="D70" s="5">
        <f t="shared" si="6"/>
        <v>2741482</v>
      </c>
      <c r="E70" s="5">
        <f t="shared" si="6"/>
        <v>748443</v>
      </c>
      <c r="F70" s="5">
        <f t="shared" si="6"/>
        <v>155962</v>
      </c>
    </row>
    <row r="72" spans="1:10" ht="28" x14ac:dyDescent="0.3">
      <c r="A72" s="7" t="s">
        <v>23</v>
      </c>
      <c r="B72" s="6">
        <f>B70/SUM($B$70:$F$70)</f>
        <v>3.356515791553958E-2</v>
      </c>
      <c r="C72" s="6">
        <f>C70/SUM($B$70:$F$70)</f>
        <v>0.26279995151986757</v>
      </c>
      <c r="D72" s="6">
        <f t="shared" ref="D72:F72" si="7">D70/SUM($B$70:$F$70)</f>
        <v>0.52909000938723583</v>
      </c>
      <c r="E72" s="6">
        <f t="shared" si="7"/>
        <v>0.14444512635713491</v>
      </c>
      <c r="F72" s="6">
        <f t="shared" si="7"/>
        <v>3.0099754820222081E-2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1384</v>
      </c>
      <c r="C77" s="5">
        <v>13795</v>
      </c>
      <c r="D77" s="5">
        <v>25823</v>
      </c>
      <c r="E77" s="5">
        <v>20336</v>
      </c>
      <c r="F77" s="5">
        <v>8713</v>
      </c>
      <c r="G77" s="5">
        <v>70051</v>
      </c>
      <c r="H77" s="6">
        <v>9.0418487703003064E-2</v>
      </c>
      <c r="J77" s="6"/>
    </row>
    <row r="78" spans="1:10" x14ac:dyDescent="0.3">
      <c r="A78" s="1" t="s">
        <v>15</v>
      </c>
      <c r="B78" s="5">
        <v>53266</v>
      </c>
      <c r="C78" s="5">
        <v>248604</v>
      </c>
      <c r="D78" s="5">
        <v>255521</v>
      </c>
      <c r="E78" s="5">
        <v>110731</v>
      </c>
      <c r="F78" s="5">
        <v>36569</v>
      </c>
      <c r="G78" s="5">
        <v>704691</v>
      </c>
      <c r="H78" s="6">
        <v>0.90958151229699691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2.860032306924939E-5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SUM(B77:B81)</f>
        <v>54650</v>
      </c>
      <c r="C83" s="5">
        <f t="shared" ref="C83:F83" si="8">SUM(C77:C81)</f>
        <v>262399</v>
      </c>
      <c r="D83" s="5">
        <f t="shared" si="8"/>
        <v>281344</v>
      </c>
      <c r="E83" s="5">
        <f t="shared" si="8"/>
        <v>131067</v>
      </c>
      <c r="F83" s="5">
        <f t="shared" si="8"/>
        <v>45282</v>
      </c>
    </row>
    <row r="85" spans="1:10" ht="28" x14ac:dyDescent="0.3">
      <c r="A85" s="7" t="s">
        <v>23</v>
      </c>
      <c r="B85" s="6">
        <f>B83/(SUM($B$83:$F$83))</f>
        <v>7.0539611896605584E-2</v>
      </c>
      <c r="C85" s="6">
        <f t="shared" ref="C85:F85" si="9">C83/(SUM($B$83:$F$83))</f>
        <v>0.33869210653352988</v>
      </c>
      <c r="D85" s="6">
        <f t="shared" si="9"/>
        <v>0.36314540840692772</v>
      </c>
      <c r="E85" s="6">
        <f t="shared" si="9"/>
        <v>0.16917502859016292</v>
      </c>
      <c r="F85" s="6">
        <f t="shared" si="9"/>
        <v>5.8447844572773903E-2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4489</v>
      </c>
      <c r="C90" s="6">
        <v>3.6759828688880336E-2</v>
      </c>
      <c r="D90" s="5"/>
      <c r="E90" s="5"/>
      <c r="F90" s="5"/>
    </row>
    <row r="91" spans="1:10" x14ac:dyDescent="0.3">
      <c r="A91" s="1" t="s">
        <v>15</v>
      </c>
      <c r="B91" s="5">
        <v>117628</v>
      </c>
      <c r="C91" s="6">
        <v>0.96324017131111961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2024-04-11T16:16:08Z</dcterms:modified>
</cp:coreProperties>
</file>