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CPP\CA\Communications\"/>
    </mc:Choice>
  </mc:AlternateContent>
  <xr:revisionPtr revIDLastSave="0" documentId="14_{ED26F5B6-4508-428C-9B3A-E803DFC3E6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Z96" i="1" l="1"/>
  <c r="X96" i="1"/>
  <c r="AB7" i="1"/>
  <c r="AB19" i="1"/>
  <c r="AB31" i="1"/>
  <c r="AB42" i="1"/>
  <c r="AB52" i="1"/>
  <c r="AB54" i="1"/>
  <c r="AB66" i="1"/>
  <c r="AB78" i="1"/>
  <c r="AB90" i="1"/>
  <c r="T96" i="1"/>
  <c r="R96" i="1"/>
  <c r="P96" i="1"/>
  <c r="N96" i="1"/>
  <c r="L96" i="1"/>
  <c r="J96" i="1"/>
  <c r="H96" i="1"/>
  <c r="S20" i="1"/>
  <c r="AB4" i="1"/>
  <c r="AB5" i="1"/>
  <c r="S5" i="1" s="1"/>
  <c r="AB6" i="1"/>
  <c r="AB8" i="1"/>
  <c r="M8" i="1" s="1"/>
  <c r="AB9" i="1"/>
  <c r="Y9" i="1" s="1"/>
  <c r="AB10" i="1"/>
  <c r="Y10" i="1" s="1"/>
  <c r="AB11" i="1"/>
  <c r="M11" i="1" s="1"/>
  <c r="AB12" i="1"/>
  <c r="AB13" i="1"/>
  <c r="AB14" i="1"/>
  <c r="S14" i="1" s="1"/>
  <c r="AB15" i="1"/>
  <c r="Y15" i="1" s="1"/>
  <c r="AB16" i="1"/>
  <c r="Y16" i="1" s="1"/>
  <c r="AB17" i="1"/>
  <c r="K17" i="1" s="1"/>
  <c r="AB18" i="1"/>
  <c r="AB20" i="1"/>
  <c r="AB21" i="1"/>
  <c r="Y21" i="1" s="1"/>
  <c r="AB22" i="1"/>
  <c r="U22" i="1" s="1"/>
  <c r="AB23" i="1"/>
  <c r="Y23" i="1" s="1"/>
  <c r="AB24" i="1"/>
  <c r="AB25" i="1"/>
  <c r="AA25" i="1" s="1"/>
  <c r="AB26" i="1"/>
  <c r="Q26" i="1" s="1"/>
  <c r="AB27" i="1"/>
  <c r="Y27" i="1" s="1"/>
  <c r="AB28" i="1"/>
  <c r="AB29" i="1"/>
  <c r="U29" i="1" s="1"/>
  <c r="AB30" i="1"/>
  <c r="AB32" i="1"/>
  <c r="M32" i="1" s="1"/>
  <c r="AB33" i="1"/>
  <c r="S33" i="1" s="1"/>
  <c r="AB34" i="1"/>
  <c r="Y34" i="1" s="1"/>
  <c r="AB35" i="1"/>
  <c r="AB36" i="1"/>
  <c r="AB37" i="1"/>
  <c r="S37" i="1" s="1"/>
  <c r="AB38" i="1"/>
  <c r="Y38" i="1" s="1"/>
  <c r="AB39" i="1"/>
  <c r="Y39" i="1" s="1"/>
  <c r="AB40" i="1"/>
  <c r="Q40" i="1" s="1"/>
  <c r="AB41" i="1"/>
  <c r="AB43" i="1"/>
  <c r="Q43" i="1" s="1"/>
  <c r="AB44" i="1"/>
  <c r="Y44" i="1" s="1"/>
  <c r="AB45" i="1"/>
  <c r="AB46" i="1"/>
  <c r="Y46" i="1" s="1"/>
  <c r="AB47" i="1"/>
  <c r="AB48" i="1"/>
  <c r="AB49" i="1"/>
  <c r="AB50" i="1"/>
  <c r="Y50" i="1" s="1"/>
  <c r="AB51" i="1"/>
  <c r="AB53" i="1"/>
  <c r="Y53" i="1" s="1"/>
  <c r="AB55" i="1"/>
  <c r="S55" i="1" s="1"/>
  <c r="AB56" i="1"/>
  <c r="O56" i="1" s="1"/>
  <c r="AB57" i="1"/>
  <c r="AB58" i="1"/>
  <c r="Y58" i="1" s="1"/>
  <c r="AB59" i="1"/>
  <c r="AB60" i="1"/>
  <c r="AB61" i="1"/>
  <c r="AB62" i="1"/>
  <c r="K62" i="1" s="1"/>
  <c r="AB63" i="1"/>
  <c r="O63" i="1" s="1"/>
  <c r="AB64" i="1"/>
  <c r="AB65" i="1"/>
  <c r="S65" i="1" s="1"/>
  <c r="AB67" i="1"/>
  <c r="AB68" i="1"/>
  <c r="S68" i="1" s="1"/>
  <c r="AB69" i="1"/>
  <c r="S69" i="1" s="1"/>
  <c r="AB70" i="1"/>
  <c r="K70" i="1" s="1"/>
  <c r="AB71" i="1"/>
  <c r="AB72" i="1"/>
  <c r="AA72" i="1" s="1"/>
  <c r="AB73" i="1"/>
  <c r="AB74" i="1"/>
  <c r="AB75" i="1"/>
  <c r="Y75" i="1" s="1"/>
  <c r="AB76" i="1"/>
  <c r="Q76" i="1" s="1"/>
  <c r="AB77" i="1"/>
  <c r="S77" i="1" s="1"/>
  <c r="AB79" i="1"/>
  <c r="AB80" i="1"/>
  <c r="AB81" i="1"/>
  <c r="S81" i="1" s="1"/>
  <c r="AB82" i="1"/>
  <c r="AB83" i="1"/>
  <c r="U83" i="1" s="1"/>
  <c r="AB84" i="1"/>
  <c r="AB85" i="1"/>
  <c r="AB86" i="1"/>
  <c r="AB87" i="1"/>
  <c r="Y87" i="1" s="1"/>
  <c r="AB88" i="1"/>
  <c r="O88" i="1" s="1"/>
  <c r="AB89" i="1"/>
  <c r="Y89" i="1" s="1"/>
  <c r="AB91" i="1"/>
  <c r="AB92" i="1"/>
  <c r="AB93" i="1"/>
  <c r="O93" i="1" s="1"/>
  <c r="AB94" i="1"/>
  <c r="U94" i="1" s="1"/>
  <c r="AB3" i="1"/>
  <c r="G4" i="1"/>
  <c r="G5" i="1"/>
  <c r="G6" i="1"/>
  <c r="G7" i="1"/>
  <c r="G8" i="1"/>
  <c r="G9" i="1"/>
  <c r="G10" i="1"/>
  <c r="G11" i="1"/>
  <c r="G13" i="1"/>
  <c r="G14" i="1"/>
  <c r="G15" i="1"/>
  <c r="G16" i="1"/>
  <c r="G17" i="1"/>
  <c r="G18" i="1"/>
  <c r="G20" i="1"/>
  <c r="G21" i="1"/>
  <c r="G22" i="1"/>
  <c r="G23" i="1"/>
  <c r="G25" i="1"/>
  <c r="G26" i="1"/>
  <c r="G27" i="1"/>
  <c r="G29" i="1"/>
  <c r="G31" i="1"/>
  <c r="G32" i="1"/>
  <c r="G33" i="1"/>
  <c r="G34" i="1"/>
  <c r="G37" i="1"/>
  <c r="G38" i="1"/>
  <c r="G39" i="1"/>
  <c r="G40" i="1"/>
  <c r="G41" i="1"/>
  <c r="G42" i="1"/>
  <c r="G43" i="1"/>
  <c r="G44" i="1"/>
  <c r="G46" i="1"/>
  <c r="G47" i="1"/>
  <c r="G50" i="1"/>
  <c r="G52" i="1"/>
  <c r="G53" i="1"/>
  <c r="G54" i="1"/>
  <c r="G55" i="1"/>
  <c r="G56" i="1"/>
  <c r="G58" i="1"/>
  <c r="G60" i="1"/>
  <c r="G62" i="1"/>
  <c r="G63" i="1"/>
  <c r="G65" i="1"/>
  <c r="G68" i="1"/>
  <c r="G69" i="1"/>
  <c r="G70" i="1"/>
  <c r="G71" i="1"/>
  <c r="G72" i="1"/>
  <c r="G73" i="1"/>
  <c r="G75" i="1"/>
  <c r="G76" i="1"/>
  <c r="G77" i="1"/>
  <c r="G81" i="1"/>
  <c r="G83" i="1"/>
  <c r="G85" i="1"/>
  <c r="G86" i="1"/>
  <c r="G87" i="1"/>
  <c r="G88" i="1"/>
  <c r="G89" i="1"/>
  <c r="G90" i="1"/>
  <c r="G93" i="1"/>
  <c r="G94" i="1"/>
  <c r="G95" i="1"/>
  <c r="G3" i="1"/>
  <c r="F96" i="1"/>
  <c r="E9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3" i="1"/>
  <c r="Y68" i="1" l="1"/>
  <c r="S17" i="1"/>
  <c r="K25" i="1"/>
  <c r="K10" i="1"/>
  <c r="O70" i="1"/>
  <c r="O17" i="1"/>
  <c r="O11" i="1"/>
  <c r="Q11" i="1"/>
  <c r="S83" i="1"/>
  <c r="Y55" i="1"/>
  <c r="Y65" i="1"/>
  <c r="Y29" i="1"/>
  <c r="S76" i="1"/>
  <c r="Y17" i="1"/>
  <c r="I94" i="1"/>
  <c r="S40" i="1"/>
  <c r="Y93" i="1"/>
  <c r="Y5" i="1"/>
  <c r="I68" i="1"/>
  <c r="M22" i="1"/>
  <c r="Q53" i="1"/>
  <c r="U33" i="1"/>
  <c r="W17" i="1"/>
  <c r="Y43" i="1"/>
  <c r="M70" i="1"/>
  <c r="Q58" i="1"/>
  <c r="I17" i="1"/>
  <c r="M10" i="1"/>
  <c r="Q46" i="1"/>
  <c r="S63" i="1"/>
  <c r="W70" i="1"/>
  <c r="Y77" i="1"/>
  <c r="Y41" i="1"/>
  <c r="AA87" i="1"/>
  <c r="I72" i="1"/>
  <c r="K93" i="1"/>
  <c r="M5" i="1"/>
  <c r="Q21" i="1"/>
  <c r="S60" i="1"/>
  <c r="U17" i="1"/>
  <c r="Y76" i="1"/>
  <c r="Y40" i="1"/>
  <c r="AA77" i="1"/>
  <c r="AA17" i="1"/>
  <c r="O10" i="1"/>
  <c r="M56" i="1"/>
  <c r="S4" i="1"/>
  <c r="K77" i="1"/>
  <c r="O75" i="1"/>
  <c r="Q17" i="1"/>
  <c r="S41" i="1"/>
  <c r="Y69" i="1"/>
  <c r="Y32" i="1"/>
  <c r="AA16" i="1"/>
  <c r="K75" i="1"/>
  <c r="O71" i="1"/>
  <c r="AA75" i="1"/>
  <c r="K32" i="1"/>
  <c r="Q6" i="1"/>
  <c r="S34" i="1"/>
  <c r="S88" i="1"/>
  <c r="K22" i="1"/>
  <c r="O22" i="1"/>
  <c r="S87" i="1"/>
  <c r="S18" i="1"/>
  <c r="Y18" i="1"/>
  <c r="M71" i="1"/>
  <c r="S16" i="1"/>
  <c r="Y88" i="1"/>
  <c r="Y56" i="1"/>
  <c r="Q90" i="1"/>
  <c r="U90" i="1"/>
  <c r="Y90" i="1"/>
  <c r="AA90" i="1"/>
  <c r="I90" i="1"/>
  <c r="K90" i="1"/>
  <c r="S90" i="1"/>
  <c r="M90" i="1"/>
  <c r="O90" i="1"/>
  <c r="Y54" i="1"/>
  <c r="S42" i="1"/>
  <c r="Y42" i="1"/>
  <c r="U31" i="1"/>
  <c r="K31" i="1"/>
  <c r="AA31" i="1"/>
  <c r="Y31" i="1"/>
  <c r="Q31" i="1"/>
  <c r="S31" i="1"/>
  <c r="M31" i="1"/>
  <c r="W7" i="1"/>
  <c r="M7" i="1"/>
  <c r="Y7" i="1"/>
  <c r="AA7" i="1"/>
  <c r="S7" i="1"/>
  <c r="O7" i="1"/>
  <c r="K7" i="1"/>
  <c r="I7" i="1"/>
  <c r="I52" i="1"/>
  <c r="U52" i="1"/>
  <c r="Y52" i="1"/>
  <c r="K52" i="1"/>
  <c r="S52" i="1"/>
  <c r="AB95" i="1"/>
  <c r="AB96" i="1" s="1"/>
  <c r="U96" i="1" s="1"/>
  <c r="K56" i="1"/>
  <c r="O39" i="1"/>
  <c r="Q89" i="1"/>
  <c r="Q37" i="1"/>
  <c r="S73" i="1"/>
  <c r="S32" i="1"/>
  <c r="S11" i="1"/>
  <c r="Y62" i="1"/>
  <c r="Y37" i="1"/>
  <c r="AA83" i="1"/>
  <c r="AA71" i="1"/>
  <c r="U71" i="1"/>
  <c r="M27" i="1"/>
  <c r="O37" i="1"/>
  <c r="Q85" i="1"/>
  <c r="Q33" i="1"/>
  <c r="S94" i="1"/>
  <c r="S72" i="1"/>
  <c r="S50" i="1"/>
  <c r="S10" i="1"/>
  <c r="U14" i="1"/>
  <c r="W87" i="1"/>
  <c r="Y73" i="1"/>
  <c r="Y25" i="1"/>
  <c r="AA94" i="1"/>
  <c r="AA34" i="1"/>
  <c r="AA10" i="1"/>
  <c r="V96" i="1"/>
  <c r="AA37" i="1"/>
  <c r="K94" i="1"/>
  <c r="K44" i="1"/>
  <c r="M94" i="1"/>
  <c r="M25" i="1"/>
  <c r="O34" i="1"/>
  <c r="Q81" i="1"/>
  <c r="S93" i="1"/>
  <c r="S71" i="1"/>
  <c r="S47" i="1"/>
  <c r="S27" i="1"/>
  <c r="S8" i="1"/>
  <c r="U11" i="1"/>
  <c r="W86" i="1"/>
  <c r="W50" i="1"/>
  <c r="Y3" i="1"/>
  <c r="Y72" i="1"/>
  <c r="Y60" i="1"/>
  <c r="Y47" i="1"/>
  <c r="AA93" i="1"/>
  <c r="AA69" i="1"/>
  <c r="AA44" i="1"/>
  <c r="AA33" i="1"/>
  <c r="AA21" i="1"/>
  <c r="Y8" i="1"/>
  <c r="AA14" i="1"/>
  <c r="K37" i="1"/>
  <c r="O87" i="1"/>
  <c r="O27" i="1"/>
  <c r="Q77" i="1"/>
  <c r="Q27" i="1"/>
  <c r="S70" i="1"/>
  <c r="S46" i="1"/>
  <c r="S25" i="1"/>
  <c r="U8" i="1"/>
  <c r="Y83" i="1"/>
  <c r="Y71" i="1"/>
  <c r="Y11" i="1"/>
  <c r="AA68" i="1"/>
  <c r="AA56" i="1"/>
  <c r="AA32" i="1"/>
  <c r="M87" i="1"/>
  <c r="M17" i="1"/>
  <c r="O25" i="1"/>
  <c r="S89" i="1"/>
  <c r="S44" i="1"/>
  <c r="S22" i="1"/>
  <c r="S6" i="1"/>
  <c r="Y94" i="1"/>
  <c r="Y70" i="1"/>
  <c r="Y22" i="1"/>
  <c r="K71" i="1"/>
  <c r="K83" i="1"/>
  <c r="K33" i="1"/>
  <c r="M83" i="1"/>
  <c r="O83" i="1"/>
  <c r="Q65" i="1"/>
  <c r="Q25" i="1"/>
  <c r="S21" i="1"/>
  <c r="Y33" i="1"/>
  <c r="U70" i="1"/>
  <c r="I83" i="1"/>
  <c r="K72" i="1"/>
  <c r="K27" i="1"/>
  <c r="M62" i="1"/>
  <c r="Q47" i="1"/>
  <c r="Q13" i="1"/>
  <c r="S62" i="1"/>
  <c r="S38" i="1"/>
  <c r="AA50" i="1"/>
  <c r="AA27" i="1"/>
  <c r="U93" i="1"/>
  <c r="M47" i="1"/>
  <c r="O3" i="1"/>
  <c r="O62" i="1"/>
  <c r="S56" i="1"/>
  <c r="S15" i="1"/>
  <c r="U25" i="1"/>
  <c r="U87" i="1"/>
  <c r="S3" i="1"/>
  <c r="S75" i="1"/>
  <c r="Q52" i="1"/>
  <c r="AA52" i="1"/>
  <c r="G96" i="1"/>
  <c r="C96" i="1"/>
  <c r="M96" i="1" l="1"/>
  <c r="I96" i="1"/>
  <c r="AA96" i="1"/>
  <c r="S96" i="1"/>
  <c r="Q96" i="1"/>
  <c r="O96" i="1"/>
  <c r="Y96" i="1"/>
  <c r="W96" i="1"/>
  <c r="K96" i="1"/>
  <c r="Q95" i="1"/>
  <c r="Y95" i="1"/>
  <c r="AA95" i="1"/>
  <c r="S95" i="1"/>
  <c r="D59" i="1"/>
  <c r="D96" i="1" s="1"/>
  <c r="B96" i="1"/>
</calcChain>
</file>

<file path=xl/sharedStrings.xml><?xml version="1.0" encoding="utf-8"?>
<sst xmlns="http://schemas.openxmlformats.org/spreadsheetml/2006/main" count="196" uniqueCount="126">
  <si>
    <t xml:space="preserve">Alabama-Coushatta Tribe of Texas </t>
  </si>
  <si>
    <t>Alabama-Quassarte Tribal Town</t>
  </si>
  <si>
    <t xml:space="preserve">Aleutian Pribilof Islands Association </t>
  </si>
  <si>
    <t>Alutiiq Tribe of Old Harbor</t>
  </si>
  <si>
    <t>Bad River Band of Lake Superior Tribe of Chippewa Indians</t>
  </si>
  <si>
    <t>Bear River Band of Rohnerville Rancheria</t>
  </si>
  <si>
    <t>Bishop Paiute Tribe</t>
  </si>
  <si>
    <t>Blackfeet Tribe of the Blackfeet Indian Reservation</t>
  </si>
  <si>
    <t>Blue Lake Rancheria</t>
  </si>
  <si>
    <t>Catawba Indian Nation</t>
  </si>
  <si>
    <t>Central Council Tlingit &amp; Haida Indian Tribes of Alaska</t>
  </si>
  <si>
    <t>Cherokee Nation</t>
  </si>
  <si>
    <t>Cheyenne and Arapaho</t>
  </si>
  <si>
    <t xml:space="preserve">Cheyenne River Sioux Tribe </t>
  </si>
  <si>
    <t>Chickahominy Indian Tribe - Eastern Division</t>
  </si>
  <si>
    <t xml:space="preserve">Chignik Lagoon Village Council </t>
  </si>
  <si>
    <t>Chippewa Cree Tribe of the Rocky Boy’s Indian Reservation</t>
  </si>
  <si>
    <t>Choctaw Nation of Oklahoma</t>
  </si>
  <si>
    <t>Columbia River Inter-Tribal Fish Commission</t>
  </si>
  <si>
    <t xml:space="preserve">Confederated Salish and Kootenai Tribes </t>
  </si>
  <si>
    <t>Confederated Tribes and Bands of the Yakama Nation</t>
  </si>
  <si>
    <t>Confederated Tribes of Siletz Indians of Oregon</t>
  </si>
  <si>
    <t xml:space="preserve">Confederated Tribes of the Grand Ronde Community of Oregon </t>
  </si>
  <si>
    <t xml:space="preserve">Coushatta Tribe of Louisiana </t>
  </si>
  <si>
    <t xml:space="preserve">Cowlitz Indian Tribe </t>
  </si>
  <si>
    <t xml:space="preserve">Crow Tribe of Indians </t>
  </si>
  <si>
    <t xml:space="preserve">Eastern Band of Cherokee Indians </t>
  </si>
  <si>
    <t xml:space="preserve">Ekwok Village Council </t>
  </si>
  <si>
    <t xml:space="preserve">Fallon Paiute Shoshone Tribe </t>
  </si>
  <si>
    <t>Flandreau Sioux Tribe</t>
  </si>
  <si>
    <t>Fond du Lac Band of Lake Superior Chippewa</t>
  </si>
  <si>
    <t>Forest County Potawatomi Community</t>
  </si>
  <si>
    <t>Fort Belknap Indian Community</t>
  </si>
  <si>
    <t xml:space="preserve">Fort Peck Assiniboine &amp; Sioux Tribe </t>
  </si>
  <si>
    <t>Grand Traverse Band of Ottawa and Chippewa Indians</t>
  </si>
  <si>
    <t xml:space="preserve">Holy Cross Tribe </t>
  </si>
  <si>
    <t>Hoopa Valley Tribe</t>
  </si>
  <si>
    <t>Igiugig Village</t>
  </si>
  <si>
    <t>Iowa Tribe of Kansas and Nebraska</t>
  </si>
  <si>
    <t xml:space="preserve">Kalispel Indian Community of the Kalispel Reservation </t>
  </si>
  <si>
    <t>Ketchikan Indian Community</t>
  </si>
  <si>
    <t>Leech Lake Band of Ojibwe</t>
  </si>
  <si>
    <t xml:space="preserve">Levelock Village Council </t>
  </si>
  <si>
    <t xml:space="preserve">Lower Elwha Klallam Tribe </t>
  </si>
  <si>
    <t xml:space="preserve">Lummi Nation </t>
  </si>
  <si>
    <t>Makah Indian Tribe of the Makah Indian Reservation</t>
  </si>
  <si>
    <t>Mashantucket Pequot Tribal Nation</t>
  </si>
  <si>
    <t xml:space="preserve">Mechoopda Indian Tribe of Chico Rancheria </t>
  </si>
  <si>
    <t>Menominee Indian Tribe of Wisconsin</t>
  </si>
  <si>
    <t xml:space="preserve">Metlakatla Indian Community </t>
  </si>
  <si>
    <t xml:space="preserve">Mississippi Band of Choctaw Indians </t>
  </si>
  <si>
    <t xml:space="preserve">Modoc Nation </t>
  </si>
  <si>
    <t>Monacan Indian Nation</t>
  </si>
  <si>
    <t>Narragansett Indian Tribe</t>
  </si>
  <si>
    <t xml:space="preserve">Native Village of Fort Yukon </t>
  </si>
  <si>
    <t xml:space="preserve">Native Village of Paimiut </t>
  </si>
  <si>
    <t xml:space="preserve">Native Village of Port Heiden </t>
  </si>
  <si>
    <t xml:space="preserve">Native Village of Tyonek </t>
  </si>
  <si>
    <t xml:space="preserve">Native Village of Unalakleet </t>
  </si>
  <si>
    <t xml:space="preserve">Navajo Nation </t>
  </si>
  <si>
    <t>Ninilchik Village</t>
  </si>
  <si>
    <t>Northern Cheyenne Tribe</t>
  </si>
  <si>
    <t>Nisqually Indian Tribe</t>
  </si>
  <si>
    <t xml:space="preserve">Oglala Sioux Tribe </t>
  </si>
  <si>
    <t>Osage Nation</t>
  </si>
  <si>
    <t>Pascua Yaqui Tribe</t>
  </si>
  <si>
    <t xml:space="preserve">Peoria Tribe of Indians of Oklahoma </t>
  </si>
  <si>
    <t>Poarch Band of Creek Indians</t>
  </si>
  <si>
    <t xml:space="preserve">Ponca Tribe of Nebraska </t>
  </si>
  <si>
    <t xml:space="preserve">Pueblo of Zuni </t>
  </si>
  <si>
    <t xml:space="preserve">Pyramid Lake Paiute Tribe </t>
  </si>
  <si>
    <t xml:space="preserve">Qawalangin Tribe of Unalaska </t>
  </si>
  <si>
    <t>Red Cliff Band of Lake Superior Chippewa Indians</t>
  </si>
  <si>
    <t>Red Lake Band of Chippewa Indians</t>
  </si>
  <si>
    <t xml:space="preserve">Rosebud Sioux Tribe </t>
  </si>
  <si>
    <t xml:space="preserve">Salamatof Tribe </t>
  </si>
  <si>
    <t xml:space="preserve">Sauk-Suiattle Indian Tribe </t>
  </si>
  <si>
    <t>Seminole Nation of Oklahoma</t>
  </si>
  <si>
    <t xml:space="preserve">Shingle Springs Band of Miwok Indians </t>
  </si>
  <si>
    <t>Shinnecock Indian Nation</t>
  </si>
  <si>
    <t xml:space="preserve">Sitka Tribe of Alaska </t>
  </si>
  <si>
    <t>Spirit Lake Tribe</t>
  </si>
  <si>
    <t>The Chickasaw Nation</t>
  </si>
  <si>
    <t>Tolowa Dee-ni’ Nation (T D-N in EFG)</t>
  </si>
  <si>
    <t>Tunica-Biloxi Tribe of Louisiana</t>
  </si>
  <si>
    <t>Tuolumne Band of Me-Wuk Indians</t>
  </si>
  <si>
    <t xml:space="preserve">Turtle Mountain Band of Chippewa Indians </t>
  </si>
  <si>
    <t xml:space="preserve">United Keetoowah Band of Cherokee </t>
  </si>
  <si>
    <t>Walker River Paiute Tribe</t>
  </si>
  <si>
    <t>Wyandotte Nation</t>
  </si>
  <si>
    <t>Yurok Tribe</t>
  </si>
  <si>
    <t>Recipient Name</t>
  </si>
  <si>
    <t>LFPA Award Amount</t>
  </si>
  <si>
    <t>LFPA Plus Award Amount</t>
  </si>
  <si>
    <t>Total</t>
  </si>
  <si>
    <t>Total Award (LFPA + LFPA Plus)</t>
  </si>
  <si>
    <t>Award Amounts</t>
  </si>
  <si>
    <t>Number of Unique Underserved Producers</t>
  </si>
  <si>
    <t>Percentage of Underserved Producers</t>
  </si>
  <si>
    <t>Producers</t>
  </si>
  <si>
    <t>Beverages</t>
  </si>
  <si>
    <t>Beverages %</t>
  </si>
  <si>
    <t>Bread and Grains</t>
  </si>
  <si>
    <t>Bread and Grains %</t>
  </si>
  <si>
    <t>Dairy and Milk</t>
  </si>
  <si>
    <t>Dairy and Milk %</t>
  </si>
  <si>
    <t>Eggs</t>
  </si>
  <si>
    <t>Eggs %</t>
  </si>
  <si>
    <t>Fish and Seafood</t>
  </si>
  <si>
    <t>Fish and Seafood %</t>
  </si>
  <si>
    <t>Meat and Poultry</t>
  </si>
  <si>
    <t>Meat and Poultry %</t>
  </si>
  <si>
    <t>Nuts, Seeds, and Legumes</t>
  </si>
  <si>
    <t>Nuts, Seeds, and Legumes %</t>
  </si>
  <si>
    <t>Produce</t>
  </si>
  <si>
    <t>Produce %</t>
  </si>
  <si>
    <t>Snacks and Condiments</t>
  </si>
  <si>
    <t>Snacks and Condiments %</t>
  </si>
  <si>
    <t>Total Value of Food Purchases</t>
  </si>
  <si>
    <t>-</t>
  </si>
  <si>
    <t>Native Village of Ekwok</t>
  </si>
  <si>
    <t>Louden Tribe</t>
  </si>
  <si>
    <t>Food Products</t>
  </si>
  <si>
    <t>Total Number of Unique Producers</t>
  </si>
  <si>
    <t>Prepared Meals and Entrées</t>
  </si>
  <si>
    <t>Prepared Meals and Entrées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</si>
</sst>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</font>
    <font>
      <b/>
      <sz val="13"/>
      <color theme="0"/>
      <name val="Tahoma"/>
      <family val="2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165" fontId="4" fillId="0" borderId="1" xfId="1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left" vertical="top"/>
    </xf>
    <xf numFmtId="44" fontId="4" fillId="0" borderId="1" xfId="1" applyFont="1" applyFill="1" applyBorder="1" applyAlignment="1">
      <alignment vertical="center"/>
    </xf>
    <xf numFmtId="9" fontId="4" fillId="0" borderId="1" xfId="2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6" xfId="0" applyFont="1" applyBorder="1"/>
    <xf numFmtId="0" fontId="3" fillId="0" borderId="0" xfId="0" applyFont="1"/>
    <xf numFmtId="0" fontId="3" fillId="0" borderId="6" xfId="0" applyFont="1" applyBorder="1" applyAlignment="1">
      <alignment horizontal="center"/>
    </xf>
    <xf numFmtId="6" fontId="3" fillId="0" borderId="0" xfId="0" applyNumberFormat="1" applyFont="1" applyAlignment="1">
      <alignment horizontal="center"/>
    </xf>
    <xf numFmtId="165" fontId="3" fillId="0" borderId="7" xfId="0" applyNumberFormat="1" applyFont="1" applyBorder="1"/>
    <xf numFmtId="6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165" fontId="3" fillId="0" borderId="6" xfId="0" applyNumberFormat="1" applyFont="1" applyBorder="1"/>
    <xf numFmtId="9" fontId="3" fillId="0" borderId="0" xfId="2" applyFont="1" applyFill="1" applyBorder="1"/>
    <xf numFmtId="165" fontId="3" fillId="0" borderId="0" xfId="0" applyNumberFormat="1" applyFont="1"/>
    <xf numFmtId="165" fontId="4" fillId="0" borderId="15" xfId="1" applyNumberFormat="1" applyFont="1" applyFill="1" applyBorder="1" applyAlignment="1">
      <alignment vertical="center"/>
    </xf>
    <xf numFmtId="166" fontId="3" fillId="0" borderId="0" xfId="2" applyNumberFormat="1" applyFont="1" applyFill="1" applyBorder="1"/>
    <xf numFmtId="0" fontId="4" fillId="0" borderId="8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9" fontId="3" fillId="0" borderId="7" xfId="2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16" xfId="0" applyFont="1" applyBorder="1" applyAlignment="1">
      <alignment horizontal="right" vertical="top"/>
    </xf>
    <xf numFmtId="0" fontId="4" fillId="0" borderId="17" xfId="0" applyFont="1" applyBorder="1" applyAlignment="1">
      <alignment horizontal="right" vertical="top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4" fillId="0" borderId="20" xfId="0" applyFont="1" applyBorder="1" applyAlignment="1">
      <alignment horizontal="right" vertical="top"/>
    </xf>
    <xf numFmtId="0" fontId="4" fillId="0" borderId="21" xfId="0" applyFont="1" applyBorder="1" applyAlignment="1">
      <alignment horizontal="right" vertical="top"/>
    </xf>
    <xf numFmtId="165" fontId="4" fillId="0" borderId="21" xfId="1" applyNumberFormat="1" applyFont="1" applyFill="1" applyBorder="1" applyAlignment="1">
      <alignment vertical="center"/>
    </xf>
    <xf numFmtId="0" fontId="5" fillId="0" borderId="22" xfId="0" applyFont="1" applyBorder="1"/>
    <xf numFmtId="6" fontId="5" fillId="0" borderId="22" xfId="0" applyNumberFormat="1" applyFont="1" applyBorder="1" applyAlignment="1">
      <alignment horizontal="center"/>
    </xf>
    <xf numFmtId="6" fontId="5" fillId="0" borderId="23" xfId="0" applyNumberFormat="1" applyFont="1" applyBorder="1" applyAlignment="1">
      <alignment horizontal="center"/>
    </xf>
    <xf numFmtId="165" fontId="5" fillId="0" borderId="24" xfId="0" applyNumberFormat="1" applyFont="1" applyBorder="1"/>
    <xf numFmtId="0" fontId="5" fillId="0" borderId="22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9" fontId="5" fillId="0" borderId="24" xfId="2" applyFont="1" applyFill="1" applyBorder="1" applyAlignment="1">
      <alignment horizontal="right"/>
    </xf>
    <xf numFmtId="165" fontId="3" fillId="0" borderId="22" xfId="0" applyNumberFormat="1" applyFont="1" applyBorder="1"/>
    <xf numFmtId="9" fontId="3" fillId="0" borderId="23" xfId="2" applyFont="1" applyFill="1" applyBorder="1"/>
    <xf numFmtId="165" fontId="3" fillId="0" borderId="23" xfId="0" applyNumberFormat="1" applyFont="1" applyBorder="1"/>
    <xf numFmtId="165" fontId="3" fillId="0" borderId="24" xfId="0" applyNumberFormat="1" applyFont="1" applyBorder="1"/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30"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Tahoma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197E43-9DA3-4C0E-BD7F-8E8634CCBA0F}" name="Table2" displayName="Table2" ref="A2:AB96" totalsRowShown="0" headerRowDxfId="29" dataDxfId="28">
  <autoFilter ref="A2:AB96" xr:uid="{8A197E43-9DA3-4C0E-BD7F-8E8634CCB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433B84DB-3239-4481-BF0F-3718F8F294E0}" name="Recipient Name" dataDxfId="27"/>
    <tableColumn id="3" xr3:uid="{E665346A-A131-4117-AA37-0BCF1613389C}" name="LFPA Award Amount" dataDxfId="26"/>
    <tableColumn id="4" xr3:uid="{7657B0D1-2130-4977-B18B-39FB3A7058A8}" name="LFPA Plus Award Amount" dataDxfId="25"/>
    <tableColumn id="5" xr3:uid="{717A19D4-4A3D-41FD-927F-BE90564C67A8}" name="Total Award (LFPA + LFPA Plus)" dataDxfId="24"/>
    <tableColumn id="6" xr3:uid="{FA626019-5892-451F-8B26-7A36CAB52F85}" name="Total Number of Unique Producers" dataDxfId="23"/>
    <tableColumn id="7" xr3:uid="{232644CA-7FDD-4BD1-954E-0BC8586EE109}" name="Number of Unique Underserved Producers" dataDxfId="22"/>
    <tableColumn id="8" xr3:uid="{1A3DC672-E566-4F01-B1DD-6CCC222DF526}" name="Percentage of Underserved Producers" dataDxfId="21" dataCellStyle="Percent">
      <calculatedColumnFormula>F3/E3</calculatedColumnFormula>
    </tableColumn>
    <tableColumn id="9" xr3:uid="{F150AAAE-E73F-4DF4-B3CA-586178EF6940}" name="Beverages" dataDxfId="20"/>
    <tableColumn id="10" xr3:uid="{691ACCE6-7BE6-45ED-884B-8438A304E80F}" name="Beverages %" dataDxfId="19" dataCellStyle="Percent"/>
    <tableColumn id="11" xr3:uid="{6F4C2A1C-1440-48F5-9E25-348A2BA04CDD}" name="Bread and Grains" dataDxfId="18"/>
    <tableColumn id="12" xr3:uid="{C45F13AA-37E4-4A32-841B-90469D18B784}" name="Bread and Grains %" dataDxfId="17" dataCellStyle="Percent"/>
    <tableColumn id="13" xr3:uid="{8AAD0212-3D98-4694-B429-F63091EBC206}" name="Dairy and Milk" dataDxfId="16"/>
    <tableColumn id="14" xr3:uid="{13D7BCC7-1465-4661-9379-320E00483423}" name="Dairy and Milk %" dataDxfId="15" dataCellStyle="Percent"/>
    <tableColumn id="15" xr3:uid="{D42E1AC8-119E-4F2B-992B-342201B808F7}" name="Eggs" dataDxfId="14"/>
    <tableColumn id="16" xr3:uid="{FDC1B12E-0706-4BFA-A012-795CFA6E2B7C}" name="Eggs %" dataDxfId="13" dataCellStyle="Percent"/>
    <tableColumn id="17" xr3:uid="{57598FFA-8C01-49F5-BD22-A504671898E1}" name="Fish and Seafood" dataDxfId="12"/>
    <tableColumn id="18" xr3:uid="{1D49FCBF-9225-4EE0-BDB4-6F5F49F19DAF}" name="Fish and Seafood %" dataDxfId="11" dataCellStyle="Percent"/>
    <tableColumn id="19" xr3:uid="{C968BAA4-E441-4100-908D-71FFADF7F288}" name="Meat and Poultry" dataDxfId="10" dataCellStyle="Currency"/>
    <tableColumn id="20" xr3:uid="{6F324E3A-173C-4AA3-A81F-E6E9DDB160A5}" name="Meat and Poultry %" dataDxfId="9" dataCellStyle="Percent">
      <calculatedColumnFormula>R3/AB3</calculatedColumnFormula>
    </tableColumn>
    <tableColumn id="21" xr3:uid="{1B308E89-FB67-4DDD-AE17-D6B1496EE9FF}" name="Nuts, Seeds, and Legumes" dataDxfId="8"/>
    <tableColumn id="22" xr3:uid="{4F8FBBB1-0795-425D-950D-A7A8A9825A62}" name="Nuts, Seeds, and Legumes %" dataDxfId="7" dataCellStyle="Percent"/>
    <tableColumn id="23" xr3:uid="{9DE82599-BC8F-4F4F-B6C0-0821753B1DA1}" name="Prepared Meals and Entrées" dataDxfId="6"/>
    <tableColumn id="24" xr3:uid="{C7C46389-1133-4D13-BEFB-E2E12CC9F08F}" name="Prepared Meals and Entrées %" dataDxfId="5" dataCellStyle="Percent"/>
    <tableColumn id="25" xr3:uid="{1D07F7DF-688C-4B93-B8C7-049FFCCBDA0E}" name="Produce" dataDxfId="4" dataCellStyle="Currency"/>
    <tableColumn id="26" xr3:uid="{338C3B67-DB7E-4179-8E58-107A76984444}" name="Produce %" dataDxfId="3" dataCellStyle="Percent">
      <calculatedColumnFormula>X3/AB3</calculatedColumnFormula>
    </tableColumn>
    <tableColumn id="27" xr3:uid="{A1DA44D6-B95A-4AD2-9E74-821547866958}" name="Snacks and Condiments" dataDxfId="2"/>
    <tableColumn id="28" xr3:uid="{4AE36C34-A87F-4941-B6DB-C630A77AB36E}" name="Snacks and Condiments %" dataDxfId="1" dataCellStyle="Percent">
      <calculatedColumnFormula>Z3/AB3</calculatedColumnFormula>
    </tableColumn>
    <tableColumn id="29" xr3:uid="{42897BEE-949C-4663-A7CD-16AE024013A7}" name="Total Value of Food Purchas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6"/>
  <sheetViews>
    <sheetView tabSelected="1" workbookViewId="0">
      <selection activeCell="A2" sqref="A2"/>
    </sheetView>
  </sheetViews>
  <sheetFormatPr defaultRowHeight="15" x14ac:dyDescent="0.25"/>
  <cols>
    <col min="1" max="1" width="55" customWidth="1"/>
    <col min="2" max="2" width="14.140625" customWidth="1"/>
    <col min="3" max="3" width="15" customWidth="1"/>
    <col min="4" max="5" width="13.5703125" customWidth="1"/>
    <col min="6" max="6" width="15.140625" customWidth="1"/>
    <col min="7" max="7" width="15.42578125" customWidth="1"/>
    <col min="8" max="8" width="9.5703125" customWidth="1"/>
    <col min="9" max="9" width="9.85546875" customWidth="1"/>
    <col min="10" max="10" width="10.42578125" customWidth="1"/>
    <col min="11" max="11" width="7.28515625" customWidth="1"/>
    <col min="12" max="12" width="9.5703125" customWidth="1"/>
    <col min="13" max="13" width="8.42578125" customWidth="1"/>
    <col min="14" max="14" width="9.140625" customWidth="1"/>
    <col min="15" max="15" width="6.7109375" customWidth="1"/>
    <col min="16" max="16" width="12.85546875" customWidth="1"/>
    <col min="17" max="17" width="9.140625" customWidth="1"/>
    <col min="18" max="18" width="10.5703125" customWidth="1"/>
    <col min="19" max="19" width="8" customWidth="1"/>
    <col min="20" max="20" width="11.42578125" customWidth="1"/>
    <col min="21" max="21" width="10.140625" customWidth="1"/>
    <col min="22" max="22" width="12.5703125" customWidth="1"/>
    <col min="23" max="23" width="9" customWidth="1"/>
    <col min="24" max="24" width="10.7109375" customWidth="1"/>
    <col min="25" max="25" width="8.140625" customWidth="1"/>
    <col min="26" max="26" width="12" customWidth="1"/>
    <col min="27" max="27" width="11.85546875" customWidth="1"/>
    <col min="28" max="28" width="13.28515625" customWidth="1"/>
  </cols>
  <sheetData>
    <row r="1" spans="1:29" ht="21.95" customHeight="1" thickBot="1" x14ac:dyDescent="0.3">
      <c r="B1" s="47" t="s">
        <v>96</v>
      </c>
      <c r="C1" s="48"/>
      <c r="D1" s="49"/>
      <c r="E1" s="47" t="s">
        <v>99</v>
      </c>
      <c r="F1" s="48"/>
      <c r="G1" s="49"/>
      <c r="H1" s="50" t="s">
        <v>122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2"/>
      <c r="AC1" s="6"/>
    </row>
    <row r="2" spans="1:29" ht="63" customHeight="1" x14ac:dyDescent="0.25">
      <c r="A2" s="46" t="s">
        <v>91</v>
      </c>
      <c r="B2" s="45" t="s">
        <v>92</v>
      </c>
      <c r="C2" s="45" t="s">
        <v>93</v>
      </c>
      <c r="D2" s="30" t="s">
        <v>95</v>
      </c>
      <c r="E2" s="29" t="s">
        <v>123</v>
      </c>
      <c r="F2" s="45" t="s">
        <v>97</v>
      </c>
      <c r="G2" s="30" t="s">
        <v>98</v>
      </c>
      <c r="H2" s="15" t="s">
        <v>100</v>
      </c>
      <c r="I2" s="1" t="s">
        <v>101</v>
      </c>
      <c r="J2" s="1" t="s">
        <v>102</v>
      </c>
      <c r="K2" s="1" t="s">
        <v>103</v>
      </c>
      <c r="L2" s="1" t="s">
        <v>104</v>
      </c>
      <c r="M2" s="1" t="s">
        <v>105</v>
      </c>
      <c r="N2" s="1" t="s">
        <v>106</v>
      </c>
      <c r="O2" s="1" t="s">
        <v>107</v>
      </c>
      <c r="P2" s="1" t="s">
        <v>108</v>
      </c>
      <c r="Q2" s="1" t="s">
        <v>109</v>
      </c>
      <c r="R2" s="1" t="s">
        <v>110</v>
      </c>
      <c r="S2" s="1" t="s">
        <v>111</v>
      </c>
      <c r="T2" s="1" t="s">
        <v>112</v>
      </c>
      <c r="U2" s="1" t="s">
        <v>113</v>
      </c>
      <c r="V2" s="1" t="s">
        <v>124</v>
      </c>
      <c r="W2" s="1" t="s">
        <v>125</v>
      </c>
      <c r="X2" s="1" t="s">
        <v>114</v>
      </c>
      <c r="Y2" s="1" t="s">
        <v>115</v>
      </c>
      <c r="Z2" s="1" t="s">
        <v>116</v>
      </c>
      <c r="AA2" s="1" t="s">
        <v>117</v>
      </c>
      <c r="AB2" s="16" t="s">
        <v>118</v>
      </c>
    </row>
    <row r="3" spans="1:29" x14ac:dyDescent="0.25">
      <c r="A3" s="7" t="s">
        <v>0</v>
      </c>
      <c r="B3" s="9" t="s">
        <v>119</v>
      </c>
      <c r="C3" s="10">
        <v>536800</v>
      </c>
      <c r="D3" s="11">
        <f>SUM(B3:C3)</f>
        <v>536800</v>
      </c>
      <c r="E3" s="28">
        <v>9</v>
      </c>
      <c r="F3" s="27">
        <v>9</v>
      </c>
      <c r="G3" s="24">
        <f>F3/E3</f>
        <v>1</v>
      </c>
      <c r="H3" s="17"/>
      <c r="I3" s="18"/>
      <c r="J3" s="19"/>
      <c r="K3" s="18"/>
      <c r="L3" s="19"/>
      <c r="M3" s="18"/>
      <c r="N3" s="2">
        <v>1495</v>
      </c>
      <c r="O3" s="18">
        <f>N3/AB3</f>
        <v>7.9001797753284007E-3</v>
      </c>
      <c r="P3" s="2"/>
      <c r="Q3" s="18"/>
      <c r="R3" s="2">
        <v>171725.84999999998</v>
      </c>
      <c r="S3" s="18">
        <f>R3/AB3</f>
        <v>0.90746828566627313</v>
      </c>
      <c r="T3" s="19"/>
      <c r="U3" s="18"/>
      <c r="V3" s="19"/>
      <c r="W3" s="18"/>
      <c r="X3" s="2">
        <v>16015.349999999999</v>
      </c>
      <c r="Y3" s="18">
        <f>X3/AB3</f>
        <v>8.4631534558398447E-2</v>
      </c>
      <c r="Z3" s="19"/>
      <c r="AA3" s="18"/>
      <c r="AB3" s="11">
        <f>SUM(Z3,X3,V3,T3,R3,P3,N3,L3,J3,H3)</f>
        <v>189236.19999999998</v>
      </c>
    </row>
    <row r="4" spans="1:29" x14ac:dyDescent="0.25">
      <c r="A4" s="7" t="s">
        <v>1</v>
      </c>
      <c r="B4" s="9" t="s">
        <v>119</v>
      </c>
      <c r="C4" s="10">
        <v>450000</v>
      </c>
      <c r="D4" s="11">
        <f t="shared" ref="D4:D68" si="0">SUM(B4:C4)</f>
        <v>450000</v>
      </c>
      <c r="E4" s="22">
        <v>1</v>
      </c>
      <c r="F4" s="23">
        <v>1</v>
      </c>
      <c r="G4" s="24">
        <f t="shared" ref="G4:G65" si="1">F4/E4</f>
        <v>1</v>
      </c>
      <c r="H4" s="17"/>
      <c r="I4" s="18"/>
      <c r="J4" s="19"/>
      <c r="K4" s="18"/>
      <c r="L4" s="19"/>
      <c r="M4" s="18"/>
      <c r="N4" s="19"/>
      <c r="O4" s="18"/>
      <c r="P4" s="19"/>
      <c r="Q4" s="18"/>
      <c r="R4" s="2">
        <v>62779.48</v>
      </c>
      <c r="S4" s="18">
        <f t="shared" ref="S4:S65" si="2">R4/AB4</f>
        <v>1</v>
      </c>
      <c r="T4" s="19"/>
      <c r="U4" s="18"/>
      <c r="V4" s="19"/>
      <c r="W4" s="18"/>
      <c r="X4" s="19"/>
      <c r="Y4" s="18"/>
      <c r="Z4" s="19"/>
      <c r="AA4" s="18"/>
      <c r="AB4" s="11">
        <f t="shared" ref="AB4:AB66" si="3">SUM(Z4,X4,V4,T4,R4,P4,N4,L4,J4,H4)</f>
        <v>62779.48</v>
      </c>
    </row>
    <row r="5" spans="1:29" x14ac:dyDescent="0.25">
      <c r="A5" s="7" t="s">
        <v>2</v>
      </c>
      <c r="B5" s="9" t="s">
        <v>119</v>
      </c>
      <c r="C5" s="10">
        <v>100000</v>
      </c>
      <c r="D5" s="11">
        <f t="shared" si="0"/>
        <v>100000</v>
      </c>
      <c r="E5" s="22">
        <v>3</v>
      </c>
      <c r="F5" s="23">
        <v>2</v>
      </c>
      <c r="G5" s="24">
        <f t="shared" si="1"/>
        <v>0.66666666666666663</v>
      </c>
      <c r="H5" s="17"/>
      <c r="I5" s="18"/>
      <c r="J5" s="19"/>
      <c r="K5" s="18"/>
      <c r="L5" s="2">
        <v>639</v>
      </c>
      <c r="M5" s="18">
        <f t="shared" ref="M5:M62" si="4">L5/AB5</f>
        <v>0.12942558535202139</v>
      </c>
      <c r="N5" s="19"/>
      <c r="O5" s="18"/>
      <c r="P5" s="19"/>
      <c r="Q5" s="18"/>
      <c r="R5" s="2">
        <v>3056.35</v>
      </c>
      <c r="S5" s="18">
        <f t="shared" si="2"/>
        <v>0.61904520781009476</v>
      </c>
      <c r="T5" s="19"/>
      <c r="U5" s="18"/>
      <c r="V5" s="19"/>
      <c r="W5" s="18"/>
      <c r="X5" s="2">
        <v>1241.8499999999999</v>
      </c>
      <c r="Y5" s="18">
        <f t="shared" ref="Y5:Y65" si="5">X5/AB5</f>
        <v>0.25152920683788382</v>
      </c>
      <c r="Z5" s="19"/>
      <c r="AA5" s="18"/>
      <c r="AB5" s="11">
        <f t="shared" si="3"/>
        <v>4937.2</v>
      </c>
    </row>
    <row r="6" spans="1:29" x14ac:dyDescent="0.25">
      <c r="A6" s="7" t="s">
        <v>3</v>
      </c>
      <c r="B6" s="9" t="s">
        <v>119</v>
      </c>
      <c r="C6" s="10">
        <v>502256</v>
      </c>
      <c r="D6" s="11">
        <f t="shared" si="0"/>
        <v>502256</v>
      </c>
      <c r="E6" s="22">
        <v>2</v>
      </c>
      <c r="F6" s="23">
        <v>2</v>
      </c>
      <c r="G6" s="24">
        <f t="shared" si="1"/>
        <v>1</v>
      </c>
      <c r="H6" s="17"/>
      <c r="I6" s="18"/>
      <c r="J6" s="19"/>
      <c r="K6" s="18"/>
      <c r="L6" s="19"/>
      <c r="M6" s="18"/>
      <c r="N6" s="19"/>
      <c r="O6" s="18"/>
      <c r="P6" s="2">
        <v>94500</v>
      </c>
      <c r="Q6" s="18">
        <f t="shared" ref="Q6:Q65" si="6">P6/AB6</f>
        <v>0.39622641509433965</v>
      </c>
      <c r="R6" s="2">
        <v>144000</v>
      </c>
      <c r="S6" s="18">
        <f t="shared" si="2"/>
        <v>0.60377358490566035</v>
      </c>
      <c r="T6" s="19"/>
      <c r="U6" s="18"/>
      <c r="V6" s="19"/>
      <c r="W6" s="18"/>
      <c r="X6" s="19"/>
      <c r="Y6" s="18"/>
      <c r="Z6" s="19"/>
      <c r="AA6" s="18"/>
      <c r="AB6" s="11">
        <f t="shared" si="3"/>
        <v>238500</v>
      </c>
    </row>
    <row r="7" spans="1:29" x14ac:dyDescent="0.25">
      <c r="A7" s="7" t="s">
        <v>4</v>
      </c>
      <c r="B7" s="12">
        <v>410307</v>
      </c>
      <c r="C7" s="10">
        <v>343196</v>
      </c>
      <c r="D7" s="11">
        <f t="shared" si="0"/>
        <v>753503</v>
      </c>
      <c r="E7" s="22">
        <v>19</v>
      </c>
      <c r="F7" s="23">
        <v>19</v>
      </c>
      <c r="G7" s="24">
        <f t="shared" si="1"/>
        <v>1</v>
      </c>
      <c r="H7" s="20">
        <v>1551</v>
      </c>
      <c r="I7" s="18">
        <f t="shared" ref="I7:I52" si="7">H7/AB7</f>
        <v>1.898921544789205E-2</v>
      </c>
      <c r="J7" s="2">
        <v>4198</v>
      </c>
      <c r="K7" s="18">
        <f t="shared" ref="K7:K62" si="8">J7/AB7</f>
        <v>5.1396986750645274E-2</v>
      </c>
      <c r="L7" s="2">
        <v>5693.6</v>
      </c>
      <c r="M7" s="18">
        <f t="shared" si="4"/>
        <v>6.9707928481056211E-2</v>
      </c>
      <c r="N7" s="2">
        <v>3284</v>
      </c>
      <c r="O7" s="18">
        <f t="shared" ref="O7:O63" si="9">N7/AB7</f>
        <v>4.0206694732996449E-2</v>
      </c>
      <c r="P7" s="19"/>
      <c r="Q7" s="18"/>
      <c r="R7" s="2">
        <v>18187.62</v>
      </c>
      <c r="S7" s="18">
        <f t="shared" si="2"/>
        <v>0.22267481280747284</v>
      </c>
      <c r="T7" s="19"/>
      <c r="U7" s="18"/>
      <c r="V7" s="2">
        <v>18299.71</v>
      </c>
      <c r="W7" s="18">
        <f t="shared" ref="W7:W50" si="10">V7/AB7</f>
        <v>0.22404715398062192</v>
      </c>
      <c r="X7" s="2">
        <v>26168.510000000002</v>
      </c>
      <c r="Y7" s="18">
        <f t="shared" si="5"/>
        <v>0.32038650827873477</v>
      </c>
      <c r="Z7" s="2">
        <v>4295.5</v>
      </c>
      <c r="AA7" s="18">
        <f t="shared" ref="AA7:AA56" si="11">Z7/AB7</f>
        <v>5.2590699520580465E-2</v>
      </c>
      <c r="AB7" s="11">
        <f t="shared" si="3"/>
        <v>81677.94</v>
      </c>
    </row>
    <row r="8" spans="1:29" x14ac:dyDescent="0.25">
      <c r="A8" s="7" t="s">
        <v>5</v>
      </c>
      <c r="B8" s="9" t="s">
        <v>119</v>
      </c>
      <c r="C8" s="10">
        <v>634316</v>
      </c>
      <c r="D8" s="11">
        <f t="shared" si="0"/>
        <v>634316</v>
      </c>
      <c r="E8" s="22">
        <v>29</v>
      </c>
      <c r="F8" s="23">
        <v>14</v>
      </c>
      <c r="G8" s="24">
        <f t="shared" si="1"/>
        <v>0.48275862068965519</v>
      </c>
      <c r="H8" s="17"/>
      <c r="I8" s="18"/>
      <c r="J8" s="19"/>
      <c r="K8" s="18"/>
      <c r="L8" s="2">
        <v>1684.13</v>
      </c>
      <c r="M8" s="18">
        <f t="shared" si="4"/>
        <v>2.255500337562338E-2</v>
      </c>
      <c r="N8" s="19"/>
      <c r="O8" s="18"/>
      <c r="P8" s="19"/>
      <c r="Q8" s="18"/>
      <c r="R8" s="2">
        <v>28231.300000000003</v>
      </c>
      <c r="S8" s="18">
        <f t="shared" si="2"/>
        <v>0.37809258596321921</v>
      </c>
      <c r="T8" s="2">
        <v>572.5</v>
      </c>
      <c r="U8" s="18">
        <f t="shared" ref="U8:U33" si="12">T8/AB8</f>
        <v>7.6673056311237159E-3</v>
      </c>
      <c r="V8" s="19"/>
      <c r="W8" s="18"/>
      <c r="X8" s="2">
        <v>44179.759999999995</v>
      </c>
      <c r="Y8" s="18">
        <f t="shared" si="5"/>
        <v>0.59168510503003369</v>
      </c>
      <c r="Z8" s="19"/>
      <c r="AA8" s="18"/>
      <c r="AB8" s="11">
        <f t="shared" si="3"/>
        <v>74667.69</v>
      </c>
    </row>
    <row r="9" spans="1:29" x14ac:dyDescent="0.25">
      <c r="A9" s="7" t="s">
        <v>6</v>
      </c>
      <c r="B9" s="12">
        <v>259126</v>
      </c>
      <c r="C9" s="10">
        <v>327038</v>
      </c>
      <c r="D9" s="11">
        <f t="shared" si="0"/>
        <v>586164</v>
      </c>
      <c r="E9" s="22">
        <v>1</v>
      </c>
      <c r="F9" s="23">
        <v>1</v>
      </c>
      <c r="G9" s="24">
        <f t="shared" si="1"/>
        <v>1</v>
      </c>
      <c r="H9" s="17"/>
      <c r="I9" s="18"/>
      <c r="J9" s="19"/>
      <c r="K9" s="18"/>
      <c r="L9" s="19"/>
      <c r="M9" s="18"/>
      <c r="N9" s="19"/>
      <c r="O9" s="18"/>
      <c r="P9" s="19"/>
      <c r="Q9" s="18"/>
      <c r="R9" s="19"/>
      <c r="S9" s="18"/>
      <c r="T9" s="19"/>
      <c r="U9" s="18"/>
      <c r="V9" s="19"/>
      <c r="W9" s="18"/>
      <c r="X9" s="2">
        <v>466020</v>
      </c>
      <c r="Y9" s="18">
        <f t="shared" si="5"/>
        <v>1</v>
      </c>
      <c r="Z9" s="19"/>
      <c r="AA9" s="18"/>
      <c r="AB9" s="11">
        <f t="shared" si="3"/>
        <v>466020</v>
      </c>
    </row>
    <row r="10" spans="1:29" x14ac:dyDescent="0.25">
      <c r="A10" s="7" t="s">
        <v>7</v>
      </c>
      <c r="B10" s="9" t="s">
        <v>119</v>
      </c>
      <c r="C10" s="10">
        <v>680000</v>
      </c>
      <c r="D10" s="11">
        <f t="shared" si="0"/>
        <v>680000</v>
      </c>
      <c r="E10" s="22">
        <v>35</v>
      </c>
      <c r="F10" s="23">
        <v>35</v>
      </c>
      <c r="G10" s="24">
        <f t="shared" si="1"/>
        <v>1</v>
      </c>
      <c r="H10" s="17"/>
      <c r="I10" s="18"/>
      <c r="J10" s="2">
        <v>16751.759999999998</v>
      </c>
      <c r="K10" s="18">
        <f t="shared" si="8"/>
        <v>6.1270073075996329E-2</v>
      </c>
      <c r="L10" s="2">
        <v>4479</v>
      </c>
      <c r="M10" s="18">
        <f t="shared" si="4"/>
        <v>1.6382079095413712E-2</v>
      </c>
      <c r="N10" s="2">
        <v>3374.59</v>
      </c>
      <c r="O10" s="18">
        <f t="shared" si="9"/>
        <v>1.234266583938204E-2</v>
      </c>
      <c r="P10" s="19"/>
      <c r="Q10" s="18"/>
      <c r="R10" s="2">
        <v>181517.28999999992</v>
      </c>
      <c r="S10" s="18">
        <f t="shared" si="2"/>
        <v>0.66390502388147954</v>
      </c>
      <c r="T10" s="19"/>
      <c r="U10" s="18"/>
      <c r="V10" s="19"/>
      <c r="W10" s="18"/>
      <c r="X10" s="2">
        <v>65275.88</v>
      </c>
      <c r="Y10" s="18">
        <f t="shared" si="5"/>
        <v>0.23874852180904976</v>
      </c>
      <c r="Z10" s="2">
        <v>2010</v>
      </c>
      <c r="AA10" s="18">
        <f t="shared" si="11"/>
        <v>7.3516362986786243E-3</v>
      </c>
      <c r="AB10" s="11">
        <f t="shared" si="3"/>
        <v>273408.5199999999</v>
      </c>
    </row>
    <row r="11" spans="1:29" x14ac:dyDescent="0.25">
      <c r="A11" s="7" t="s">
        <v>8</v>
      </c>
      <c r="B11" s="12">
        <v>139921</v>
      </c>
      <c r="C11" s="10">
        <v>130001</v>
      </c>
      <c r="D11" s="11">
        <f t="shared" si="0"/>
        <v>269922</v>
      </c>
      <c r="E11" s="22">
        <v>34</v>
      </c>
      <c r="F11" s="23">
        <v>20</v>
      </c>
      <c r="G11" s="24">
        <f t="shared" si="1"/>
        <v>0.58823529411764708</v>
      </c>
      <c r="H11" s="17"/>
      <c r="I11" s="18"/>
      <c r="J11" s="19"/>
      <c r="K11" s="18"/>
      <c r="L11" s="2">
        <v>997.92</v>
      </c>
      <c r="M11" s="18">
        <f t="shared" si="4"/>
        <v>1.7439312269801846E-2</v>
      </c>
      <c r="N11" s="2">
        <v>6655.5</v>
      </c>
      <c r="O11" s="18">
        <f t="shared" si="9"/>
        <v>0.11630926608512325</v>
      </c>
      <c r="P11" s="2">
        <v>71.37</v>
      </c>
      <c r="Q11" s="21">
        <f t="shared" si="6"/>
        <v>1.2472379716768458E-3</v>
      </c>
      <c r="R11" s="2">
        <v>18739.099999999999</v>
      </c>
      <c r="S11" s="18">
        <f t="shared" si="2"/>
        <v>0.32747817115103789</v>
      </c>
      <c r="T11" s="2">
        <v>2180</v>
      </c>
      <c r="U11" s="18">
        <f t="shared" si="12"/>
        <v>3.8096942388335761E-2</v>
      </c>
      <c r="V11" s="19"/>
      <c r="W11" s="18"/>
      <c r="X11" s="2">
        <v>28578.550000000003</v>
      </c>
      <c r="Y11" s="18">
        <f t="shared" si="5"/>
        <v>0.49942907013402438</v>
      </c>
      <c r="Z11" s="19"/>
      <c r="AA11" s="18"/>
      <c r="AB11" s="11">
        <f t="shared" si="3"/>
        <v>57222.44</v>
      </c>
    </row>
    <row r="12" spans="1:29" x14ac:dyDescent="0.25">
      <c r="A12" s="7" t="s">
        <v>9</v>
      </c>
      <c r="B12" s="9" t="s">
        <v>119</v>
      </c>
      <c r="C12" s="10">
        <v>1591700</v>
      </c>
      <c r="D12" s="11">
        <f t="shared" si="0"/>
        <v>1591700</v>
      </c>
      <c r="E12" s="25"/>
      <c r="F12" s="26"/>
      <c r="G12" s="24"/>
      <c r="H12" s="17"/>
      <c r="I12" s="18"/>
      <c r="J12" s="19"/>
      <c r="K12" s="18"/>
      <c r="L12" s="19"/>
      <c r="M12" s="18"/>
      <c r="N12" s="19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  <c r="Z12" s="19"/>
      <c r="AA12" s="18"/>
      <c r="AB12" s="11">
        <f t="shared" si="3"/>
        <v>0</v>
      </c>
    </row>
    <row r="13" spans="1:29" x14ac:dyDescent="0.25">
      <c r="A13" s="7" t="s">
        <v>10</v>
      </c>
      <c r="B13" s="12">
        <v>208608</v>
      </c>
      <c r="C13" s="10">
        <v>1110000</v>
      </c>
      <c r="D13" s="11">
        <f t="shared" si="0"/>
        <v>1318608</v>
      </c>
      <c r="E13" s="22">
        <v>15</v>
      </c>
      <c r="F13" s="23">
        <v>15</v>
      </c>
      <c r="G13" s="24">
        <f t="shared" si="1"/>
        <v>1</v>
      </c>
      <c r="H13" s="17"/>
      <c r="I13" s="18"/>
      <c r="J13" s="19"/>
      <c r="K13" s="18"/>
      <c r="L13" s="19"/>
      <c r="M13" s="18"/>
      <c r="N13" s="19"/>
      <c r="O13" s="18"/>
      <c r="P13" s="2">
        <v>631873.80000000005</v>
      </c>
      <c r="Q13" s="18">
        <f t="shared" si="6"/>
        <v>1</v>
      </c>
      <c r="R13" s="19"/>
      <c r="S13" s="18"/>
      <c r="T13" s="19"/>
      <c r="U13" s="18"/>
      <c r="V13" s="19"/>
      <c r="W13" s="18"/>
      <c r="X13" s="19"/>
      <c r="Y13" s="18"/>
      <c r="Z13" s="19"/>
      <c r="AA13" s="18"/>
      <c r="AB13" s="11">
        <f t="shared" si="3"/>
        <v>631873.80000000005</v>
      </c>
    </row>
    <row r="14" spans="1:29" x14ac:dyDescent="0.25">
      <c r="A14" s="7" t="s">
        <v>11</v>
      </c>
      <c r="B14" s="9" t="s">
        <v>119</v>
      </c>
      <c r="C14" s="10">
        <v>9104790</v>
      </c>
      <c r="D14" s="11">
        <f t="shared" si="0"/>
        <v>9104790</v>
      </c>
      <c r="E14" s="22">
        <v>3</v>
      </c>
      <c r="F14" s="23">
        <v>3</v>
      </c>
      <c r="G14" s="24">
        <f t="shared" si="1"/>
        <v>1</v>
      </c>
      <c r="H14" s="17"/>
      <c r="I14" s="18"/>
      <c r="J14" s="19"/>
      <c r="K14" s="18"/>
      <c r="L14" s="19"/>
      <c r="M14" s="18"/>
      <c r="N14" s="19"/>
      <c r="O14" s="18"/>
      <c r="P14" s="19"/>
      <c r="Q14" s="18"/>
      <c r="R14" s="2">
        <v>1369294</v>
      </c>
      <c r="S14" s="18">
        <f t="shared" si="2"/>
        <v>0.94942897417816452</v>
      </c>
      <c r="T14" s="2">
        <v>44060</v>
      </c>
      <c r="U14" s="18">
        <f t="shared" si="12"/>
        <v>3.0549933471036846E-2</v>
      </c>
      <c r="V14" s="19"/>
      <c r="W14" s="18"/>
      <c r="X14" s="19"/>
      <c r="Y14" s="18"/>
      <c r="Z14" s="2">
        <v>28875</v>
      </c>
      <c r="AA14" s="18">
        <f t="shared" si="11"/>
        <v>2.0021092350798658E-2</v>
      </c>
      <c r="AB14" s="11">
        <f t="shared" si="3"/>
        <v>1442229</v>
      </c>
    </row>
    <row r="15" spans="1:29" x14ac:dyDescent="0.25">
      <c r="A15" s="7" t="s">
        <v>12</v>
      </c>
      <c r="B15" s="12">
        <v>440000</v>
      </c>
      <c r="C15" s="10">
        <v>378000</v>
      </c>
      <c r="D15" s="11">
        <f t="shared" si="0"/>
        <v>818000</v>
      </c>
      <c r="E15" s="22">
        <v>6</v>
      </c>
      <c r="F15" s="23">
        <v>3</v>
      </c>
      <c r="G15" s="24">
        <f t="shared" si="1"/>
        <v>0.5</v>
      </c>
      <c r="H15" s="17"/>
      <c r="I15" s="18"/>
      <c r="J15" s="19"/>
      <c r="K15" s="18"/>
      <c r="L15" s="19"/>
      <c r="M15" s="18"/>
      <c r="N15" s="19"/>
      <c r="O15" s="18"/>
      <c r="P15" s="19"/>
      <c r="Q15" s="18"/>
      <c r="R15" s="2">
        <v>191454.75</v>
      </c>
      <c r="S15" s="18">
        <f t="shared" si="2"/>
        <v>0.87643887252610153</v>
      </c>
      <c r="T15" s="19"/>
      <c r="U15" s="18"/>
      <c r="V15" s="19"/>
      <c r="W15" s="18"/>
      <c r="X15" s="2">
        <v>26991.459999999995</v>
      </c>
      <c r="Y15" s="18">
        <f t="shared" si="5"/>
        <v>0.12356112747389848</v>
      </c>
      <c r="Z15" s="19"/>
      <c r="AA15" s="18"/>
      <c r="AB15" s="11">
        <f t="shared" si="3"/>
        <v>218446.21</v>
      </c>
    </row>
    <row r="16" spans="1:29" x14ac:dyDescent="0.25">
      <c r="A16" s="7" t="s">
        <v>13</v>
      </c>
      <c r="B16" s="9" t="s">
        <v>119</v>
      </c>
      <c r="C16" s="10">
        <v>3500000</v>
      </c>
      <c r="D16" s="11">
        <f t="shared" si="0"/>
        <v>3500000</v>
      </c>
      <c r="E16" s="22">
        <v>6</v>
      </c>
      <c r="F16" s="23">
        <v>4</v>
      </c>
      <c r="G16" s="24">
        <f t="shared" si="1"/>
        <v>0.66666666666666663</v>
      </c>
      <c r="H16" s="17"/>
      <c r="I16" s="18"/>
      <c r="J16" s="19"/>
      <c r="K16" s="18"/>
      <c r="L16" s="19"/>
      <c r="M16" s="18"/>
      <c r="N16" s="19"/>
      <c r="O16" s="18"/>
      <c r="P16" s="19"/>
      <c r="Q16" s="18"/>
      <c r="R16" s="2">
        <v>55683</v>
      </c>
      <c r="S16" s="18">
        <f t="shared" si="2"/>
        <v>0.49236469100651675</v>
      </c>
      <c r="T16" s="19"/>
      <c r="U16" s="18"/>
      <c r="V16" s="19"/>
      <c r="W16" s="18"/>
      <c r="X16" s="2">
        <v>42410</v>
      </c>
      <c r="Y16" s="18">
        <f t="shared" si="5"/>
        <v>0.37500110528503089</v>
      </c>
      <c r="Z16" s="2">
        <v>15000</v>
      </c>
      <c r="AA16" s="18">
        <f t="shared" si="11"/>
        <v>0.13263420370845233</v>
      </c>
      <c r="AB16" s="11">
        <f t="shared" si="3"/>
        <v>113093</v>
      </c>
    </row>
    <row r="17" spans="1:28" x14ac:dyDescent="0.25">
      <c r="A17" s="7" t="s">
        <v>14</v>
      </c>
      <c r="B17" s="12">
        <v>446720</v>
      </c>
      <c r="C17" s="10">
        <v>360000</v>
      </c>
      <c r="D17" s="11">
        <f t="shared" si="0"/>
        <v>806720</v>
      </c>
      <c r="E17" s="22">
        <v>30</v>
      </c>
      <c r="F17" s="23">
        <v>30</v>
      </c>
      <c r="G17" s="24">
        <f t="shared" si="1"/>
        <v>1</v>
      </c>
      <c r="H17" s="20">
        <v>380.75</v>
      </c>
      <c r="I17" s="21">
        <f t="shared" si="7"/>
        <v>8.4032739905858162E-4</v>
      </c>
      <c r="J17" s="2">
        <v>26682.180000000004</v>
      </c>
      <c r="K17" s="18">
        <f t="shared" si="8"/>
        <v>5.8888422641136993E-2</v>
      </c>
      <c r="L17" s="2">
        <v>12005.79</v>
      </c>
      <c r="M17" s="18">
        <f t="shared" si="4"/>
        <v>2.6497161613508943E-2</v>
      </c>
      <c r="N17" s="2">
        <v>1272.4199999999998</v>
      </c>
      <c r="O17" s="21">
        <f t="shared" si="9"/>
        <v>2.8082715406700467E-3</v>
      </c>
      <c r="P17" s="2">
        <v>5021.76</v>
      </c>
      <c r="Q17" s="18">
        <f t="shared" si="6"/>
        <v>1.1083184555473207E-2</v>
      </c>
      <c r="R17" s="2">
        <v>283599.76</v>
      </c>
      <c r="S17" s="18">
        <f t="shared" si="2"/>
        <v>0.62591371948637686</v>
      </c>
      <c r="T17" s="2">
        <v>4858.55</v>
      </c>
      <c r="U17" s="18">
        <f t="shared" si="12"/>
        <v>1.0722974877730983E-2</v>
      </c>
      <c r="V17" s="2">
        <v>14300.8</v>
      </c>
      <c r="W17" s="18">
        <f t="shared" si="10"/>
        <v>3.1562321913215924E-2</v>
      </c>
      <c r="X17" s="2">
        <v>93406.96</v>
      </c>
      <c r="Y17" s="18">
        <f t="shared" si="5"/>
        <v>0.20615214117076555</v>
      </c>
      <c r="Z17" s="2">
        <v>11568.240000000002</v>
      </c>
      <c r="AA17" s="18">
        <f t="shared" si="11"/>
        <v>2.5531474802062897E-2</v>
      </c>
      <c r="AB17" s="11">
        <f t="shared" si="3"/>
        <v>453097.21</v>
      </c>
    </row>
    <row r="18" spans="1:28" x14ac:dyDescent="0.25">
      <c r="A18" s="7" t="s">
        <v>15</v>
      </c>
      <c r="B18" s="9" t="s">
        <v>119</v>
      </c>
      <c r="C18" s="10">
        <v>283270</v>
      </c>
      <c r="D18" s="11">
        <f t="shared" si="0"/>
        <v>283270</v>
      </c>
      <c r="E18" s="22">
        <v>3</v>
      </c>
      <c r="F18" s="23">
        <v>3</v>
      </c>
      <c r="G18" s="24">
        <f t="shared" si="1"/>
        <v>1</v>
      </c>
      <c r="H18" s="17"/>
      <c r="I18" s="18"/>
      <c r="J18" s="19"/>
      <c r="K18" s="18"/>
      <c r="L18" s="19"/>
      <c r="M18" s="18"/>
      <c r="N18" s="19"/>
      <c r="O18" s="18"/>
      <c r="P18" s="19"/>
      <c r="Q18" s="18"/>
      <c r="R18" s="2">
        <v>75816.850000000006</v>
      </c>
      <c r="S18" s="18">
        <f t="shared" si="2"/>
        <v>0.80280425607703176</v>
      </c>
      <c r="T18" s="19"/>
      <c r="U18" s="18"/>
      <c r="V18" s="19"/>
      <c r="W18" s="18"/>
      <c r="X18" s="2">
        <v>18623.169999999998</v>
      </c>
      <c r="Y18" s="18">
        <f t="shared" si="5"/>
        <v>0.19719574392296824</v>
      </c>
      <c r="Z18" s="19"/>
      <c r="AA18" s="18"/>
      <c r="AB18" s="11">
        <f t="shared" si="3"/>
        <v>94440.02</v>
      </c>
    </row>
    <row r="19" spans="1:28" x14ac:dyDescent="0.25">
      <c r="A19" s="7" t="s">
        <v>16</v>
      </c>
      <c r="B19" s="12">
        <v>180000</v>
      </c>
      <c r="C19" s="10">
        <v>220000</v>
      </c>
      <c r="D19" s="11">
        <f t="shared" si="0"/>
        <v>400000</v>
      </c>
      <c r="E19" s="22"/>
      <c r="F19" s="23"/>
      <c r="G19" s="24"/>
      <c r="H19" s="17"/>
      <c r="I19" s="18"/>
      <c r="J19" s="19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19"/>
      <c r="Y19" s="18"/>
      <c r="Z19" s="19"/>
      <c r="AA19" s="18"/>
      <c r="AB19" s="11">
        <f t="shared" si="3"/>
        <v>0</v>
      </c>
    </row>
    <row r="20" spans="1:28" x14ac:dyDescent="0.25">
      <c r="A20" s="7" t="s">
        <v>17</v>
      </c>
      <c r="B20" s="9" t="s">
        <v>119</v>
      </c>
      <c r="C20" s="10">
        <v>4500000</v>
      </c>
      <c r="D20" s="11">
        <f t="shared" si="0"/>
        <v>4500000</v>
      </c>
      <c r="E20" s="22">
        <v>1</v>
      </c>
      <c r="F20" s="23">
        <v>1</v>
      </c>
      <c r="G20" s="24">
        <f t="shared" si="1"/>
        <v>1</v>
      </c>
      <c r="H20" s="17"/>
      <c r="I20" s="18"/>
      <c r="J20" s="19"/>
      <c r="K20" s="18"/>
      <c r="L20" s="19"/>
      <c r="M20" s="18"/>
      <c r="N20" s="19"/>
      <c r="O20" s="18"/>
      <c r="P20" s="19"/>
      <c r="Q20" s="18"/>
      <c r="R20" s="2">
        <v>207860</v>
      </c>
      <c r="S20" s="18">
        <f t="shared" si="2"/>
        <v>1</v>
      </c>
      <c r="T20" s="19"/>
      <c r="U20" s="18"/>
      <c r="V20" s="19"/>
      <c r="W20" s="18"/>
      <c r="X20" s="19"/>
      <c r="Y20" s="18"/>
      <c r="Z20" s="19"/>
      <c r="AA20" s="18"/>
      <c r="AB20" s="11">
        <f t="shared" si="3"/>
        <v>207860</v>
      </c>
    </row>
    <row r="21" spans="1:28" x14ac:dyDescent="0.25">
      <c r="A21" s="7" t="s">
        <v>18</v>
      </c>
      <c r="B21" s="12">
        <v>2819150</v>
      </c>
      <c r="C21" s="10">
        <v>975000</v>
      </c>
      <c r="D21" s="11">
        <f t="shared" si="0"/>
        <v>3794150</v>
      </c>
      <c r="E21" s="22">
        <v>11</v>
      </c>
      <c r="F21" s="23">
        <v>11</v>
      </c>
      <c r="G21" s="24">
        <f t="shared" si="1"/>
        <v>1</v>
      </c>
      <c r="H21" s="17"/>
      <c r="I21" s="18"/>
      <c r="J21" s="19"/>
      <c r="K21" s="18"/>
      <c r="L21" s="19"/>
      <c r="M21" s="18"/>
      <c r="N21" s="19"/>
      <c r="O21" s="18"/>
      <c r="P21" s="2">
        <v>25132</v>
      </c>
      <c r="Q21" s="18">
        <f t="shared" si="6"/>
        <v>0.26847759784551323</v>
      </c>
      <c r="R21" s="2">
        <v>50592</v>
      </c>
      <c r="S21" s="18">
        <f t="shared" si="2"/>
        <v>0.54045912104887017</v>
      </c>
      <c r="T21" s="19"/>
      <c r="U21" s="18"/>
      <c r="V21" s="19"/>
      <c r="W21" s="18"/>
      <c r="X21" s="2">
        <v>5921.3</v>
      </c>
      <c r="Y21" s="18">
        <f t="shared" si="5"/>
        <v>6.3255467138414664E-2</v>
      </c>
      <c r="Z21" s="2">
        <v>11964</v>
      </c>
      <c r="AA21" s="18">
        <f t="shared" si="11"/>
        <v>0.12780781396720198</v>
      </c>
      <c r="AB21" s="11">
        <f t="shared" si="3"/>
        <v>93609.3</v>
      </c>
    </row>
    <row r="22" spans="1:28" x14ac:dyDescent="0.25">
      <c r="A22" s="7" t="s">
        <v>19</v>
      </c>
      <c r="B22" s="9" t="s">
        <v>119</v>
      </c>
      <c r="C22" s="10">
        <v>910000</v>
      </c>
      <c r="D22" s="11">
        <f t="shared" si="0"/>
        <v>910000</v>
      </c>
      <c r="E22" s="22">
        <v>18</v>
      </c>
      <c r="F22" s="23">
        <v>8</v>
      </c>
      <c r="G22" s="24">
        <f t="shared" si="1"/>
        <v>0.44444444444444442</v>
      </c>
      <c r="H22" s="17"/>
      <c r="I22" s="18"/>
      <c r="J22" s="2">
        <v>5394.7776229999999</v>
      </c>
      <c r="K22" s="18">
        <f t="shared" si="8"/>
        <v>4.1616735509696398E-2</v>
      </c>
      <c r="L22" s="2">
        <v>21044.92497</v>
      </c>
      <c r="M22" s="18">
        <f t="shared" si="4"/>
        <v>0.16234609422340882</v>
      </c>
      <c r="N22" s="2">
        <v>15313.19579</v>
      </c>
      <c r="O22" s="18">
        <f t="shared" si="9"/>
        <v>0.11813002565363136</v>
      </c>
      <c r="P22" s="19"/>
      <c r="Q22" s="18"/>
      <c r="R22" s="2">
        <v>43499.27648</v>
      </c>
      <c r="S22" s="18">
        <f t="shared" si="2"/>
        <v>0.33556487600403123</v>
      </c>
      <c r="T22" s="2">
        <v>2160.9981889999999</v>
      </c>
      <c r="U22" s="18">
        <f t="shared" si="12"/>
        <v>1.6670509213414876E-2</v>
      </c>
      <c r="V22" s="19"/>
      <c r="W22" s="18"/>
      <c r="X22" s="2">
        <v>42216.831726800003</v>
      </c>
      <c r="Y22" s="18">
        <f t="shared" si="5"/>
        <v>0.32567175939581727</v>
      </c>
      <c r="Z22" s="19"/>
      <c r="AA22" s="18"/>
      <c r="AB22" s="11">
        <f t="shared" si="3"/>
        <v>129630.00477880001</v>
      </c>
    </row>
    <row r="23" spans="1:28" x14ac:dyDescent="0.25">
      <c r="A23" s="7" t="s">
        <v>20</v>
      </c>
      <c r="B23" s="12">
        <v>1500000</v>
      </c>
      <c r="C23" s="10">
        <v>1155916</v>
      </c>
      <c r="D23" s="11">
        <f t="shared" si="0"/>
        <v>2655916</v>
      </c>
      <c r="E23" s="22">
        <v>1</v>
      </c>
      <c r="F23" s="23">
        <v>1</v>
      </c>
      <c r="G23" s="24">
        <f t="shared" si="1"/>
        <v>1</v>
      </c>
      <c r="H23" s="17"/>
      <c r="I23" s="18"/>
      <c r="J23" s="19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2">
        <v>46900</v>
      </c>
      <c r="Y23" s="18">
        <f t="shared" si="5"/>
        <v>1</v>
      </c>
      <c r="Z23" s="19"/>
      <c r="AA23" s="18"/>
      <c r="AB23" s="11">
        <f t="shared" si="3"/>
        <v>46900</v>
      </c>
    </row>
    <row r="24" spans="1:28" x14ac:dyDescent="0.25">
      <c r="A24" s="7" t="s">
        <v>21</v>
      </c>
      <c r="B24" s="9" t="s">
        <v>119</v>
      </c>
      <c r="C24" s="10">
        <v>266000</v>
      </c>
      <c r="D24" s="11">
        <f t="shared" si="0"/>
        <v>266000</v>
      </c>
      <c r="E24" s="25"/>
      <c r="F24" s="26"/>
      <c r="G24" s="24"/>
      <c r="H24" s="17"/>
      <c r="I24" s="18"/>
      <c r="J24" s="19"/>
      <c r="K24" s="18"/>
      <c r="L24" s="19"/>
      <c r="M24" s="18"/>
      <c r="N24" s="19"/>
      <c r="O24" s="18"/>
      <c r="P24" s="19"/>
      <c r="Q24" s="18"/>
      <c r="R24" s="19"/>
      <c r="S24" s="18"/>
      <c r="T24" s="19"/>
      <c r="U24" s="18"/>
      <c r="V24" s="19"/>
      <c r="W24" s="18"/>
      <c r="X24" s="19"/>
      <c r="Y24" s="18"/>
      <c r="Z24" s="19"/>
      <c r="AA24" s="18"/>
      <c r="AB24" s="11">
        <f t="shared" si="3"/>
        <v>0</v>
      </c>
    </row>
    <row r="25" spans="1:28" x14ac:dyDescent="0.25">
      <c r="A25" s="7" t="s">
        <v>22</v>
      </c>
      <c r="B25" s="9" t="s">
        <v>119</v>
      </c>
      <c r="C25" s="10">
        <v>700000</v>
      </c>
      <c r="D25" s="11">
        <f t="shared" si="0"/>
        <v>700000</v>
      </c>
      <c r="E25" s="22">
        <v>36</v>
      </c>
      <c r="F25" s="23">
        <v>4</v>
      </c>
      <c r="G25" s="24">
        <f t="shared" si="1"/>
        <v>0.1111111111111111</v>
      </c>
      <c r="H25" s="17"/>
      <c r="I25" s="18"/>
      <c r="J25" s="2">
        <v>20150.28</v>
      </c>
      <c r="K25" s="18">
        <f t="shared" si="8"/>
        <v>7.261592439688179E-2</v>
      </c>
      <c r="L25" s="2">
        <v>2877</v>
      </c>
      <c r="M25" s="18">
        <f t="shared" si="4"/>
        <v>1.0367896351307719E-2</v>
      </c>
      <c r="N25" s="2">
        <v>2246.09</v>
      </c>
      <c r="O25" s="18">
        <f t="shared" si="9"/>
        <v>8.0942747013238638E-3</v>
      </c>
      <c r="P25" s="2">
        <v>25893.940000000002</v>
      </c>
      <c r="Q25" s="18">
        <f t="shared" si="6"/>
        <v>9.3314454656580129E-2</v>
      </c>
      <c r="R25" s="2">
        <v>92218.390000000014</v>
      </c>
      <c r="S25" s="18">
        <f t="shared" si="2"/>
        <v>0.33232906124590628</v>
      </c>
      <c r="T25" s="2">
        <v>3552.19</v>
      </c>
      <c r="U25" s="18">
        <f t="shared" si="12"/>
        <v>1.2801090629180315E-2</v>
      </c>
      <c r="V25" s="19"/>
      <c r="W25" s="18"/>
      <c r="X25" s="2">
        <v>123065.30999999997</v>
      </c>
      <c r="Y25" s="18">
        <f t="shared" si="5"/>
        <v>0.44349265850592734</v>
      </c>
      <c r="Z25" s="2">
        <v>7488</v>
      </c>
      <c r="AA25" s="18">
        <f t="shared" si="11"/>
        <v>2.6984639512892667E-2</v>
      </c>
      <c r="AB25" s="11">
        <f t="shared" si="3"/>
        <v>277491.19999999995</v>
      </c>
    </row>
    <row r="26" spans="1:28" x14ac:dyDescent="0.25">
      <c r="A26" s="7" t="s">
        <v>23</v>
      </c>
      <c r="B26" s="9" t="s">
        <v>119</v>
      </c>
      <c r="C26" s="10">
        <v>496485</v>
      </c>
      <c r="D26" s="11">
        <f t="shared" si="0"/>
        <v>496485</v>
      </c>
      <c r="E26" s="22">
        <v>7</v>
      </c>
      <c r="F26" s="23">
        <v>7</v>
      </c>
      <c r="G26" s="24">
        <f t="shared" si="1"/>
        <v>1</v>
      </c>
      <c r="H26" s="17"/>
      <c r="I26" s="18"/>
      <c r="J26" s="19"/>
      <c r="K26" s="18"/>
      <c r="L26" s="19"/>
      <c r="M26" s="18"/>
      <c r="N26" s="19"/>
      <c r="O26" s="18"/>
      <c r="P26" s="2">
        <v>315618</v>
      </c>
      <c r="Q26" s="18">
        <f t="shared" si="6"/>
        <v>1</v>
      </c>
      <c r="R26" s="19"/>
      <c r="S26" s="18"/>
      <c r="T26" s="19"/>
      <c r="U26" s="18"/>
      <c r="V26" s="19"/>
      <c r="W26" s="18"/>
      <c r="X26" s="19"/>
      <c r="Y26" s="18"/>
      <c r="Z26" s="19"/>
      <c r="AA26" s="18"/>
      <c r="AB26" s="11">
        <f t="shared" si="3"/>
        <v>315618</v>
      </c>
    </row>
    <row r="27" spans="1:28" x14ac:dyDescent="0.25">
      <c r="A27" s="7" t="s">
        <v>24</v>
      </c>
      <c r="B27" s="12">
        <v>158199</v>
      </c>
      <c r="C27" s="10">
        <v>50579</v>
      </c>
      <c r="D27" s="11">
        <f t="shared" si="0"/>
        <v>208778</v>
      </c>
      <c r="E27" s="22">
        <v>18</v>
      </c>
      <c r="F27" s="23">
        <v>16</v>
      </c>
      <c r="G27" s="24">
        <f t="shared" si="1"/>
        <v>0.88888888888888884</v>
      </c>
      <c r="H27" s="17"/>
      <c r="I27" s="18"/>
      <c r="J27" s="2">
        <v>6930.96</v>
      </c>
      <c r="K27" s="18">
        <f t="shared" si="8"/>
        <v>4.689369271795138E-2</v>
      </c>
      <c r="L27" s="2">
        <v>31186.720000000001</v>
      </c>
      <c r="M27" s="18">
        <f t="shared" si="4"/>
        <v>0.21100402607442384</v>
      </c>
      <c r="N27" s="2">
        <v>4755.7699999999995</v>
      </c>
      <c r="O27" s="18">
        <f t="shared" si="9"/>
        <v>3.2176728334495024E-2</v>
      </c>
      <c r="P27" s="2">
        <v>6109.5</v>
      </c>
      <c r="Q27" s="18">
        <f t="shared" si="6"/>
        <v>4.1335834525134174E-2</v>
      </c>
      <c r="R27" s="2">
        <v>73865.009999999995</v>
      </c>
      <c r="S27" s="18">
        <f t="shared" si="2"/>
        <v>0.4997580539417924</v>
      </c>
      <c r="T27" s="19"/>
      <c r="U27" s="18"/>
      <c r="V27" s="19"/>
      <c r="W27" s="18"/>
      <c r="X27" s="2">
        <v>20963.580000000002</v>
      </c>
      <c r="Y27" s="18">
        <f t="shared" si="5"/>
        <v>0.14183600522700915</v>
      </c>
      <c r="Z27" s="2">
        <v>3990</v>
      </c>
      <c r="AA27" s="18">
        <f t="shared" si="11"/>
        <v>2.6995659179193936E-2</v>
      </c>
      <c r="AB27" s="11">
        <f t="shared" si="3"/>
        <v>147801.54</v>
      </c>
    </row>
    <row r="28" spans="1:28" x14ac:dyDescent="0.25">
      <c r="A28" s="7" t="s">
        <v>25</v>
      </c>
      <c r="B28" s="9" t="s">
        <v>119</v>
      </c>
      <c r="C28" s="10">
        <v>2250000</v>
      </c>
      <c r="D28" s="11">
        <f t="shared" si="0"/>
        <v>2250000</v>
      </c>
      <c r="E28" s="25"/>
      <c r="F28" s="26"/>
      <c r="G28" s="24"/>
      <c r="H28" s="17"/>
      <c r="I28" s="18"/>
      <c r="J28" s="19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19"/>
      <c r="Y28" s="18"/>
      <c r="Z28" s="19"/>
      <c r="AA28" s="18"/>
      <c r="AB28" s="11">
        <f t="shared" si="3"/>
        <v>0</v>
      </c>
    </row>
    <row r="29" spans="1:28" x14ac:dyDescent="0.25">
      <c r="A29" s="7" t="s">
        <v>26</v>
      </c>
      <c r="B29" s="9" t="s">
        <v>119</v>
      </c>
      <c r="C29" s="10">
        <v>3034027</v>
      </c>
      <c r="D29" s="11">
        <f t="shared" si="0"/>
        <v>3034027</v>
      </c>
      <c r="E29" s="22">
        <v>9</v>
      </c>
      <c r="F29" s="23">
        <v>9</v>
      </c>
      <c r="G29" s="24">
        <f t="shared" si="1"/>
        <v>1</v>
      </c>
      <c r="H29" s="17"/>
      <c r="I29" s="18"/>
      <c r="J29" s="19"/>
      <c r="K29" s="18"/>
      <c r="L29" s="19"/>
      <c r="M29" s="18"/>
      <c r="N29" s="19"/>
      <c r="O29" s="18"/>
      <c r="P29" s="19"/>
      <c r="Q29" s="18"/>
      <c r="R29" s="19"/>
      <c r="S29" s="18"/>
      <c r="T29" s="2">
        <v>644</v>
      </c>
      <c r="U29" s="21">
        <f t="shared" si="12"/>
        <v>1.3450303634338877E-3</v>
      </c>
      <c r="V29" s="19"/>
      <c r="W29" s="18"/>
      <c r="X29" s="2">
        <v>478155.6</v>
      </c>
      <c r="Y29" s="18">
        <f t="shared" si="5"/>
        <v>0.99865496963656608</v>
      </c>
      <c r="Z29" s="19"/>
      <c r="AA29" s="18"/>
      <c r="AB29" s="11">
        <f t="shared" si="3"/>
        <v>478799.6</v>
      </c>
    </row>
    <row r="30" spans="1:28" x14ac:dyDescent="0.25">
      <c r="A30" s="7" t="s">
        <v>27</v>
      </c>
      <c r="B30" s="9" t="s">
        <v>119</v>
      </c>
      <c r="C30" s="10">
        <v>127200</v>
      </c>
      <c r="D30" s="11">
        <f t="shared" si="0"/>
        <v>127200</v>
      </c>
      <c r="E30" s="25"/>
      <c r="F30" s="26"/>
      <c r="G30" s="24"/>
      <c r="H30" s="17"/>
      <c r="I30" s="18"/>
      <c r="J30" s="19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19"/>
      <c r="Y30" s="18"/>
      <c r="Z30" s="19"/>
      <c r="AA30" s="18"/>
      <c r="AB30" s="11">
        <f t="shared" si="3"/>
        <v>0</v>
      </c>
    </row>
    <row r="31" spans="1:28" x14ac:dyDescent="0.25">
      <c r="A31" s="7" t="s">
        <v>28</v>
      </c>
      <c r="B31" s="9" t="s">
        <v>119</v>
      </c>
      <c r="C31" s="10">
        <v>520320</v>
      </c>
      <c r="D31" s="11">
        <f t="shared" si="0"/>
        <v>520320</v>
      </c>
      <c r="E31" s="22">
        <v>186</v>
      </c>
      <c r="F31" s="23">
        <v>20</v>
      </c>
      <c r="G31" s="24">
        <f t="shared" si="1"/>
        <v>0.10752688172043011</v>
      </c>
      <c r="H31" s="17"/>
      <c r="I31" s="18"/>
      <c r="J31" s="2">
        <v>624</v>
      </c>
      <c r="K31" s="18">
        <f t="shared" si="8"/>
        <v>5.8972784815868838E-3</v>
      </c>
      <c r="L31" s="2">
        <v>2322.9299999999998</v>
      </c>
      <c r="M31" s="18">
        <f t="shared" si="4"/>
        <v>2.1953469716718941E-2</v>
      </c>
      <c r="N31" s="19"/>
      <c r="O31" s="18"/>
      <c r="P31" s="2">
        <v>2874.5299999999997</v>
      </c>
      <c r="Q31" s="18">
        <f t="shared" si="6"/>
        <v>2.7166512682172989E-2</v>
      </c>
      <c r="R31" s="2">
        <v>59287.360000000008</v>
      </c>
      <c r="S31" s="18">
        <f t="shared" si="2"/>
        <v>0.56031101339438305</v>
      </c>
      <c r="T31" s="2">
        <v>300.85000000000002</v>
      </c>
      <c r="U31" s="18">
        <f t="shared" si="12"/>
        <v>2.8432631910022665E-3</v>
      </c>
      <c r="V31" s="19"/>
      <c r="W31" s="18"/>
      <c r="X31" s="2">
        <v>39936.399999999972</v>
      </c>
      <c r="Y31" s="18">
        <f t="shared" si="5"/>
        <v>0.37742960312827928</v>
      </c>
      <c r="Z31" s="2">
        <v>465.45</v>
      </c>
      <c r="AA31" s="18">
        <f t="shared" si="11"/>
        <v>4.3988594058567551E-3</v>
      </c>
      <c r="AB31" s="11">
        <f t="shared" si="3"/>
        <v>105811.51999999996</v>
      </c>
    </row>
    <row r="32" spans="1:28" x14ac:dyDescent="0.25">
      <c r="A32" s="7" t="s">
        <v>29</v>
      </c>
      <c r="B32" s="9" t="s">
        <v>119</v>
      </c>
      <c r="C32" s="10">
        <v>600000</v>
      </c>
      <c r="D32" s="11">
        <f t="shared" si="0"/>
        <v>600000</v>
      </c>
      <c r="E32" s="22">
        <v>7</v>
      </c>
      <c r="F32" s="23">
        <v>7</v>
      </c>
      <c r="G32" s="24">
        <f t="shared" si="1"/>
        <v>1</v>
      </c>
      <c r="H32" s="17"/>
      <c r="I32" s="18"/>
      <c r="J32" s="2">
        <v>66712.56</v>
      </c>
      <c r="K32" s="18">
        <f t="shared" si="8"/>
        <v>0.58364504055044419</v>
      </c>
      <c r="L32" s="2">
        <v>918.75</v>
      </c>
      <c r="M32" s="18">
        <f t="shared" si="4"/>
        <v>8.0378249763720759E-3</v>
      </c>
      <c r="N32" s="19"/>
      <c r="O32" s="18"/>
      <c r="P32" s="19"/>
      <c r="Q32" s="18"/>
      <c r="R32" s="2">
        <v>31482</v>
      </c>
      <c r="S32" s="18">
        <f t="shared" si="2"/>
        <v>0.27542509486383204</v>
      </c>
      <c r="T32" s="19"/>
      <c r="U32" s="18"/>
      <c r="V32" s="19"/>
      <c r="W32" s="18"/>
      <c r="X32" s="2">
        <v>8134</v>
      </c>
      <c r="Y32" s="18">
        <f t="shared" si="5"/>
        <v>7.1161543790814102E-2</v>
      </c>
      <c r="Z32" s="2">
        <v>7056</v>
      </c>
      <c r="AA32" s="18">
        <f t="shared" si="11"/>
        <v>6.173049581853754E-2</v>
      </c>
      <c r="AB32" s="11">
        <f t="shared" si="3"/>
        <v>114303.31</v>
      </c>
    </row>
    <row r="33" spans="1:28" x14ac:dyDescent="0.25">
      <c r="A33" s="7" t="s">
        <v>30</v>
      </c>
      <c r="B33" s="12">
        <v>334637</v>
      </c>
      <c r="C33" s="10">
        <v>398808</v>
      </c>
      <c r="D33" s="11">
        <f t="shared" si="0"/>
        <v>733445</v>
      </c>
      <c r="E33" s="22">
        <v>30</v>
      </c>
      <c r="F33" s="23">
        <v>23</v>
      </c>
      <c r="G33" s="24">
        <f t="shared" si="1"/>
        <v>0.76666666666666672</v>
      </c>
      <c r="H33" s="17"/>
      <c r="I33" s="18"/>
      <c r="J33" s="2">
        <v>29269.5</v>
      </c>
      <c r="K33" s="18">
        <f t="shared" si="8"/>
        <v>0.20425905906495487</v>
      </c>
      <c r="L33" s="19"/>
      <c r="M33" s="18"/>
      <c r="N33" s="19"/>
      <c r="O33" s="18"/>
      <c r="P33" s="2">
        <v>21450.190000000002</v>
      </c>
      <c r="Q33" s="18">
        <f t="shared" si="6"/>
        <v>0.14969150911920273</v>
      </c>
      <c r="R33" s="2">
        <v>22825.850000000002</v>
      </c>
      <c r="S33" s="18">
        <f t="shared" si="2"/>
        <v>0.15929163953459405</v>
      </c>
      <c r="T33" s="2">
        <v>5580</v>
      </c>
      <c r="U33" s="18">
        <f t="shared" si="12"/>
        <v>3.8940383319921695E-2</v>
      </c>
      <c r="V33" s="19"/>
      <c r="W33" s="18"/>
      <c r="X33" s="2">
        <v>47227.43</v>
      </c>
      <c r="Y33" s="18">
        <f t="shared" si="5"/>
        <v>0.32957961064780816</v>
      </c>
      <c r="Z33" s="2">
        <v>16943</v>
      </c>
      <c r="AA33" s="18">
        <f t="shared" si="11"/>
        <v>0.11823779831351852</v>
      </c>
      <c r="AB33" s="11">
        <f t="shared" si="3"/>
        <v>143295.97</v>
      </c>
    </row>
    <row r="34" spans="1:28" x14ac:dyDescent="0.25">
      <c r="A34" s="7" t="s">
        <v>31</v>
      </c>
      <c r="B34" s="12">
        <v>205154</v>
      </c>
      <c r="C34" s="13" t="s">
        <v>119</v>
      </c>
      <c r="D34" s="11">
        <f t="shared" si="0"/>
        <v>205154</v>
      </c>
      <c r="E34" s="22">
        <v>1</v>
      </c>
      <c r="F34" s="23">
        <v>1</v>
      </c>
      <c r="G34" s="24">
        <f t="shared" si="1"/>
        <v>1</v>
      </c>
      <c r="H34" s="17"/>
      <c r="I34" s="18"/>
      <c r="J34" s="19"/>
      <c r="K34" s="18"/>
      <c r="L34" s="19"/>
      <c r="M34" s="18"/>
      <c r="N34" s="2">
        <v>600</v>
      </c>
      <c r="O34" s="18">
        <f t="shared" si="9"/>
        <v>7.16506885631171E-3</v>
      </c>
      <c r="P34" s="19"/>
      <c r="Q34" s="18"/>
      <c r="R34" s="2">
        <v>65664.759999999995</v>
      </c>
      <c r="S34" s="18">
        <f t="shared" si="2"/>
        <v>0.78415421138863817</v>
      </c>
      <c r="T34" s="19"/>
      <c r="U34" s="18"/>
      <c r="V34" s="19"/>
      <c r="W34" s="18"/>
      <c r="X34" s="2">
        <v>5698.84</v>
      </c>
      <c r="Y34" s="18">
        <f t="shared" si="5"/>
        <v>6.8054301668505707E-2</v>
      </c>
      <c r="Z34" s="2">
        <v>11776</v>
      </c>
      <c r="AA34" s="18">
        <f t="shared" si="11"/>
        <v>0.1406264180865445</v>
      </c>
      <c r="AB34" s="11">
        <f t="shared" si="3"/>
        <v>83739.599999999991</v>
      </c>
    </row>
    <row r="35" spans="1:28" x14ac:dyDescent="0.25">
      <c r="A35" s="7" t="s">
        <v>32</v>
      </c>
      <c r="B35" s="9" t="s">
        <v>119</v>
      </c>
      <c r="C35" s="10">
        <v>2000000</v>
      </c>
      <c r="D35" s="11">
        <f t="shared" si="0"/>
        <v>2000000</v>
      </c>
      <c r="E35" s="25"/>
      <c r="F35" s="26"/>
      <c r="G35" s="24"/>
      <c r="H35" s="17"/>
      <c r="I35" s="18"/>
      <c r="J35" s="19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19"/>
      <c r="Y35" s="18"/>
      <c r="Z35" s="19"/>
      <c r="AA35" s="18"/>
      <c r="AB35" s="11">
        <f t="shared" si="3"/>
        <v>0</v>
      </c>
    </row>
    <row r="36" spans="1:28" x14ac:dyDescent="0.25">
      <c r="A36" s="7" t="s">
        <v>33</v>
      </c>
      <c r="B36" s="9" t="s">
        <v>119</v>
      </c>
      <c r="C36" s="10">
        <v>294500</v>
      </c>
      <c r="D36" s="11">
        <f t="shared" si="0"/>
        <v>294500</v>
      </c>
      <c r="E36" s="25"/>
      <c r="F36" s="26"/>
      <c r="G36" s="24"/>
      <c r="H36" s="17"/>
      <c r="I36" s="18"/>
      <c r="J36" s="19"/>
      <c r="K36" s="18"/>
      <c r="L36" s="19"/>
      <c r="M36" s="18"/>
      <c r="N36" s="19"/>
      <c r="O36" s="18"/>
      <c r="P36" s="19"/>
      <c r="Q36" s="18"/>
      <c r="R36" s="19"/>
      <c r="S36" s="18"/>
      <c r="T36" s="19"/>
      <c r="U36" s="18"/>
      <c r="V36" s="19"/>
      <c r="W36" s="18"/>
      <c r="X36" s="19"/>
      <c r="Y36" s="18"/>
      <c r="Z36" s="19"/>
      <c r="AA36" s="18"/>
      <c r="AB36" s="11">
        <f t="shared" si="3"/>
        <v>0</v>
      </c>
    </row>
    <row r="37" spans="1:28" x14ac:dyDescent="0.25">
      <c r="A37" s="7" t="s">
        <v>34</v>
      </c>
      <c r="B37" s="12">
        <v>838443</v>
      </c>
      <c r="C37" s="10">
        <v>327750</v>
      </c>
      <c r="D37" s="11">
        <f t="shared" si="0"/>
        <v>1166193</v>
      </c>
      <c r="E37" s="22">
        <v>38</v>
      </c>
      <c r="F37" s="23">
        <v>13</v>
      </c>
      <c r="G37" s="24">
        <f t="shared" si="1"/>
        <v>0.34210526315789475</v>
      </c>
      <c r="H37" s="17"/>
      <c r="I37" s="18"/>
      <c r="J37" s="2">
        <v>6331.33</v>
      </c>
      <c r="K37" s="18">
        <f t="shared" si="8"/>
        <v>2.007720075684977E-2</v>
      </c>
      <c r="L37" s="19"/>
      <c r="M37" s="18"/>
      <c r="N37" s="2">
        <v>37662.82</v>
      </c>
      <c r="O37" s="18">
        <f t="shared" si="9"/>
        <v>0.11943209376372685</v>
      </c>
      <c r="P37" s="2">
        <v>7498</v>
      </c>
      <c r="Q37" s="18">
        <f t="shared" si="6"/>
        <v>2.3776813288023148E-2</v>
      </c>
      <c r="R37" s="2">
        <v>20757.580000000002</v>
      </c>
      <c r="S37" s="18">
        <f t="shared" si="2"/>
        <v>6.582410028957103E-2</v>
      </c>
      <c r="T37" s="19"/>
      <c r="U37" s="18"/>
      <c r="V37" s="19"/>
      <c r="W37" s="18"/>
      <c r="X37" s="2">
        <v>242923.68999999997</v>
      </c>
      <c r="Y37" s="18">
        <f t="shared" si="5"/>
        <v>0.77033225131603289</v>
      </c>
      <c r="Z37" s="2">
        <v>175.82</v>
      </c>
      <c r="AA37" s="21">
        <f t="shared" si="11"/>
        <v>5.5754058579624293E-4</v>
      </c>
      <c r="AB37" s="11">
        <f t="shared" si="3"/>
        <v>315349.24</v>
      </c>
    </row>
    <row r="38" spans="1:28" x14ac:dyDescent="0.25">
      <c r="A38" s="7" t="s">
        <v>35</v>
      </c>
      <c r="B38" s="9" t="s">
        <v>119</v>
      </c>
      <c r="C38" s="10">
        <v>819600</v>
      </c>
      <c r="D38" s="11">
        <f t="shared" si="0"/>
        <v>819600</v>
      </c>
      <c r="E38" s="22">
        <v>6</v>
      </c>
      <c r="F38" s="23">
        <v>6</v>
      </c>
      <c r="G38" s="24">
        <f t="shared" si="1"/>
        <v>1</v>
      </c>
      <c r="H38" s="17"/>
      <c r="I38" s="18"/>
      <c r="J38" s="19"/>
      <c r="K38" s="18"/>
      <c r="L38" s="19"/>
      <c r="M38" s="18"/>
      <c r="N38" s="19"/>
      <c r="O38" s="18"/>
      <c r="P38" s="19"/>
      <c r="Q38" s="18"/>
      <c r="R38" s="2">
        <v>136122</v>
      </c>
      <c r="S38" s="18">
        <f t="shared" si="2"/>
        <v>0.94718307286529446</v>
      </c>
      <c r="T38" s="19"/>
      <c r="U38" s="18"/>
      <c r="V38" s="19"/>
      <c r="W38" s="18"/>
      <c r="X38" s="2">
        <v>7590.45</v>
      </c>
      <c r="Y38" s="18">
        <f t="shared" si="5"/>
        <v>5.2816927134705441E-2</v>
      </c>
      <c r="Z38" s="19"/>
      <c r="AA38" s="18"/>
      <c r="AB38" s="11">
        <f t="shared" si="3"/>
        <v>143712.45000000001</v>
      </c>
    </row>
    <row r="39" spans="1:28" x14ac:dyDescent="0.25">
      <c r="A39" s="7" t="s">
        <v>36</v>
      </c>
      <c r="B39" s="9" t="s">
        <v>119</v>
      </c>
      <c r="C39" s="10">
        <v>726757</v>
      </c>
      <c r="D39" s="11">
        <f t="shared" si="0"/>
        <v>726757</v>
      </c>
      <c r="E39" s="22">
        <v>13</v>
      </c>
      <c r="F39" s="23">
        <v>13</v>
      </c>
      <c r="G39" s="24">
        <f t="shared" si="1"/>
        <v>1</v>
      </c>
      <c r="H39" s="17"/>
      <c r="I39" s="18"/>
      <c r="J39" s="19"/>
      <c r="K39" s="18"/>
      <c r="L39" s="19"/>
      <c r="M39" s="18"/>
      <c r="N39" s="2">
        <v>2345</v>
      </c>
      <c r="O39" s="18">
        <f t="shared" si="9"/>
        <v>5.3348014464250575E-2</v>
      </c>
      <c r="P39" s="19"/>
      <c r="Q39" s="18"/>
      <c r="R39" s="19"/>
      <c r="S39" s="18"/>
      <c r="T39" s="19"/>
      <c r="U39" s="18"/>
      <c r="V39" s="19"/>
      <c r="W39" s="18"/>
      <c r="X39" s="2">
        <v>41611.65</v>
      </c>
      <c r="Y39" s="18">
        <f t="shared" si="5"/>
        <v>0.94665198553574947</v>
      </c>
      <c r="Z39" s="19"/>
      <c r="AA39" s="18"/>
      <c r="AB39" s="11">
        <f t="shared" si="3"/>
        <v>43956.65</v>
      </c>
    </row>
    <row r="40" spans="1:28" x14ac:dyDescent="0.25">
      <c r="A40" s="7" t="s">
        <v>37</v>
      </c>
      <c r="B40" s="9" t="s">
        <v>119</v>
      </c>
      <c r="C40" s="10">
        <v>341354</v>
      </c>
      <c r="D40" s="11">
        <f t="shared" si="0"/>
        <v>341354</v>
      </c>
      <c r="E40" s="22">
        <v>11</v>
      </c>
      <c r="F40" s="23">
        <v>10</v>
      </c>
      <c r="G40" s="24">
        <f t="shared" si="1"/>
        <v>0.90909090909090906</v>
      </c>
      <c r="H40" s="17"/>
      <c r="I40" s="18"/>
      <c r="J40" s="19"/>
      <c r="K40" s="18"/>
      <c r="L40" s="19"/>
      <c r="M40" s="18"/>
      <c r="N40" s="19"/>
      <c r="O40" s="18"/>
      <c r="P40" s="2">
        <v>26475</v>
      </c>
      <c r="Q40" s="18">
        <f t="shared" si="6"/>
        <v>0.61627855278475263</v>
      </c>
      <c r="R40" s="2">
        <v>4866</v>
      </c>
      <c r="S40" s="18">
        <f t="shared" si="2"/>
        <v>0.11326955383760554</v>
      </c>
      <c r="T40" s="19"/>
      <c r="U40" s="18"/>
      <c r="V40" s="19"/>
      <c r="W40" s="18"/>
      <c r="X40" s="2">
        <v>11618.470000000001</v>
      </c>
      <c r="Y40" s="18">
        <f t="shared" si="5"/>
        <v>0.27045189337764181</v>
      </c>
      <c r="Z40" s="19"/>
      <c r="AA40" s="18"/>
      <c r="AB40" s="11">
        <f t="shared" si="3"/>
        <v>42959.47</v>
      </c>
    </row>
    <row r="41" spans="1:28" x14ac:dyDescent="0.25">
      <c r="A41" s="7" t="s">
        <v>38</v>
      </c>
      <c r="B41" s="9" t="s">
        <v>119</v>
      </c>
      <c r="C41" s="10">
        <v>1302395</v>
      </c>
      <c r="D41" s="11">
        <f t="shared" si="0"/>
        <v>1302395</v>
      </c>
      <c r="E41" s="22">
        <v>1</v>
      </c>
      <c r="F41" s="23">
        <v>1</v>
      </c>
      <c r="G41" s="24">
        <f t="shared" si="1"/>
        <v>1</v>
      </c>
      <c r="H41" s="17"/>
      <c r="I41" s="18"/>
      <c r="J41" s="19"/>
      <c r="K41" s="18"/>
      <c r="L41" s="19"/>
      <c r="M41" s="18"/>
      <c r="N41" s="19"/>
      <c r="O41" s="18"/>
      <c r="P41" s="19"/>
      <c r="Q41" s="18"/>
      <c r="R41" s="2">
        <v>156.75</v>
      </c>
      <c r="S41" s="18">
        <f t="shared" si="2"/>
        <v>6.8763511426806669E-3</v>
      </c>
      <c r="T41" s="19"/>
      <c r="U41" s="18"/>
      <c r="V41" s="19"/>
      <c r="W41" s="18"/>
      <c r="X41" s="2">
        <v>22638.77</v>
      </c>
      <c r="Y41" s="18">
        <f t="shared" si="5"/>
        <v>0.9931236488573193</v>
      </c>
      <c r="Z41" s="19"/>
      <c r="AA41" s="18"/>
      <c r="AB41" s="11">
        <f t="shared" si="3"/>
        <v>22795.52</v>
      </c>
    </row>
    <row r="42" spans="1:28" x14ac:dyDescent="0.25">
      <c r="A42" s="7" t="s">
        <v>39</v>
      </c>
      <c r="B42" s="9" t="s">
        <v>119</v>
      </c>
      <c r="C42" s="10">
        <v>280512</v>
      </c>
      <c r="D42" s="11">
        <f t="shared" si="0"/>
        <v>280512</v>
      </c>
      <c r="E42" s="22">
        <v>6</v>
      </c>
      <c r="F42" s="23">
        <v>6</v>
      </c>
      <c r="G42" s="24">
        <f t="shared" si="1"/>
        <v>1</v>
      </c>
      <c r="H42" s="17"/>
      <c r="I42" s="18"/>
      <c r="J42" s="19"/>
      <c r="K42" s="18"/>
      <c r="L42" s="19"/>
      <c r="M42" s="18"/>
      <c r="N42" s="19"/>
      <c r="O42" s="18"/>
      <c r="P42" s="3"/>
      <c r="Q42" s="18"/>
      <c r="R42" s="2">
        <v>53552.639999999999</v>
      </c>
      <c r="S42" s="18">
        <f t="shared" si="2"/>
        <v>1</v>
      </c>
      <c r="T42" s="19"/>
      <c r="U42" s="18"/>
      <c r="V42" s="19"/>
      <c r="W42" s="18"/>
      <c r="X42" s="19"/>
      <c r="Y42" s="18">
        <f t="shared" si="5"/>
        <v>0</v>
      </c>
      <c r="Z42" s="19"/>
      <c r="AA42" s="18"/>
      <c r="AB42" s="11">
        <f t="shared" si="3"/>
        <v>53552.639999999999</v>
      </c>
    </row>
    <row r="43" spans="1:28" x14ac:dyDescent="0.25">
      <c r="A43" s="7" t="s">
        <v>40</v>
      </c>
      <c r="B43" s="9" t="s">
        <v>119</v>
      </c>
      <c r="C43" s="10">
        <v>163680</v>
      </c>
      <c r="D43" s="11">
        <f t="shared" si="0"/>
        <v>163680</v>
      </c>
      <c r="E43" s="22">
        <v>1</v>
      </c>
      <c r="F43" s="23">
        <v>1</v>
      </c>
      <c r="G43" s="24">
        <f t="shared" si="1"/>
        <v>1</v>
      </c>
      <c r="H43" s="17"/>
      <c r="I43" s="18"/>
      <c r="J43" s="19"/>
      <c r="K43" s="18"/>
      <c r="L43" s="19"/>
      <c r="M43" s="18"/>
      <c r="N43" s="19"/>
      <c r="O43" s="18"/>
      <c r="P43" s="2">
        <v>60000</v>
      </c>
      <c r="Q43" s="18">
        <f t="shared" si="6"/>
        <v>1</v>
      </c>
      <c r="R43" s="19"/>
      <c r="S43" s="18"/>
      <c r="T43" s="19"/>
      <c r="U43" s="18"/>
      <c r="V43" s="19"/>
      <c r="W43" s="18"/>
      <c r="X43" s="19"/>
      <c r="Y43" s="18">
        <f t="shared" si="5"/>
        <v>0</v>
      </c>
      <c r="Z43" s="19"/>
      <c r="AA43" s="18"/>
      <c r="AB43" s="11">
        <f t="shared" si="3"/>
        <v>60000</v>
      </c>
    </row>
    <row r="44" spans="1:28" x14ac:dyDescent="0.25">
      <c r="A44" s="7" t="s">
        <v>41</v>
      </c>
      <c r="B44" s="12">
        <v>380000</v>
      </c>
      <c r="C44" s="10">
        <v>556368</v>
      </c>
      <c r="D44" s="11">
        <f t="shared" si="0"/>
        <v>936368</v>
      </c>
      <c r="E44" s="22">
        <v>1</v>
      </c>
      <c r="F44" s="23">
        <v>1</v>
      </c>
      <c r="G44" s="24">
        <f t="shared" si="1"/>
        <v>1</v>
      </c>
      <c r="H44" s="17"/>
      <c r="I44" s="18"/>
      <c r="J44" s="2">
        <v>33621.379999999997</v>
      </c>
      <c r="K44" s="18">
        <f t="shared" si="8"/>
        <v>9.7973900148236981E-2</v>
      </c>
      <c r="L44" s="19"/>
      <c r="M44" s="18"/>
      <c r="N44" s="19"/>
      <c r="O44" s="18"/>
      <c r="P44" s="19"/>
      <c r="Q44" s="18"/>
      <c r="R44" s="2">
        <v>100058.45</v>
      </c>
      <c r="S44" s="18">
        <f t="shared" si="2"/>
        <v>0.29157389105644571</v>
      </c>
      <c r="T44" s="19"/>
      <c r="U44" s="18"/>
      <c r="V44" s="19"/>
      <c r="W44" s="18"/>
      <c r="X44" s="2">
        <v>208523.27</v>
      </c>
      <c r="Y44" s="18">
        <f t="shared" si="5"/>
        <v>0.60764424403649886</v>
      </c>
      <c r="Z44" s="2">
        <v>963.6</v>
      </c>
      <c r="AA44" s="21">
        <f t="shared" si="11"/>
        <v>2.8079647588183819E-3</v>
      </c>
      <c r="AB44" s="11">
        <f t="shared" si="3"/>
        <v>343166.7</v>
      </c>
    </row>
    <row r="45" spans="1:28" x14ac:dyDescent="0.25">
      <c r="A45" s="7" t="s">
        <v>42</v>
      </c>
      <c r="B45" s="9" t="s">
        <v>119</v>
      </c>
      <c r="C45" s="10">
        <v>459000</v>
      </c>
      <c r="D45" s="11">
        <f t="shared" si="0"/>
        <v>459000</v>
      </c>
      <c r="E45" s="25"/>
      <c r="F45" s="26"/>
      <c r="G45" s="24"/>
      <c r="H45" s="17"/>
      <c r="I45" s="18"/>
      <c r="J45" s="19"/>
      <c r="K45" s="18"/>
      <c r="L45" s="19"/>
      <c r="M45" s="18"/>
      <c r="N45" s="19"/>
      <c r="O45" s="18"/>
      <c r="P45" s="19"/>
      <c r="Q45" s="18"/>
      <c r="R45" s="19"/>
      <c r="S45" s="18"/>
      <c r="T45" s="19"/>
      <c r="U45" s="18"/>
      <c r="V45" s="19"/>
      <c r="W45" s="18"/>
      <c r="X45" s="19"/>
      <c r="Y45" s="18"/>
      <c r="Z45" s="19"/>
      <c r="AA45" s="18"/>
      <c r="AB45" s="11">
        <f t="shared" si="3"/>
        <v>0</v>
      </c>
    </row>
    <row r="46" spans="1:28" x14ac:dyDescent="0.25">
      <c r="A46" s="7" t="s">
        <v>121</v>
      </c>
      <c r="B46" s="9" t="s">
        <v>119</v>
      </c>
      <c r="C46" s="10">
        <v>441992</v>
      </c>
      <c r="D46" s="11"/>
      <c r="E46" s="25">
        <v>2</v>
      </c>
      <c r="F46" s="26">
        <v>2</v>
      </c>
      <c r="G46" s="24">
        <f t="shared" si="1"/>
        <v>1</v>
      </c>
      <c r="H46" s="17"/>
      <c r="I46" s="18"/>
      <c r="J46" s="19"/>
      <c r="K46" s="18"/>
      <c r="L46" s="19"/>
      <c r="M46" s="18"/>
      <c r="N46" s="19"/>
      <c r="O46" s="18"/>
      <c r="P46" s="2">
        <v>76316</v>
      </c>
      <c r="Q46" s="18">
        <f t="shared" si="6"/>
        <v>0.77484465743410635</v>
      </c>
      <c r="R46" s="2">
        <v>22176</v>
      </c>
      <c r="S46" s="18">
        <f t="shared" si="2"/>
        <v>0.22515534256589367</v>
      </c>
      <c r="T46" s="19"/>
      <c r="U46" s="18"/>
      <c r="V46" s="19"/>
      <c r="W46" s="18"/>
      <c r="X46" s="19"/>
      <c r="Y46" s="18">
        <f t="shared" si="5"/>
        <v>0</v>
      </c>
      <c r="Z46" s="19"/>
      <c r="AA46" s="18"/>
      <c r="AB46" s="11">
        <f t="shared" si="3"/>
        <v>98492</v>
      </c>
    </row>
    <row r="47" spans="1:28" x14ac:dyDescent="0.25">
      <c r="A47" s="7" t="s">
        <v>43</v>
      </c>
      <c r="B47" s="9" t="s">
        <v>119</v>
      </c>
      <c r="C47" s="10">
        <v>1650000</v>
      </c>
      <c r="D47" s="11">
        <f t="shared" si="0"/>
        <v>1650000</v>
      </c>
      <c r="E47" s="22">
        <v>57</v>
      </c>
      <c r="F47" s="23">
        <v>54</v>
      </c>
      <c r="G47" s="24">
        <f t="shared" si="1"/>
        <v>0.94736842105263153</v>
      </c>
      <c r="H47" s="17"/>
      <c r="I47" s="18"/>
      <c r="J47" s="19"/>
      <c r="K47" s="18"/>
      <c r="L47" s="2">
        <v>17279.519999999993</v>
      </c>
      <c r="M47" s="18">
        <f t="shared" si="4"/>
        <v>2.3578134198951425E-2</v>
      </c>
      <c r="N47" s="19"/>
      <c r="O47" s="18"/>
      <c r="P47" s="2">
        <v>390351.73999999993</v>
      </c>
      <c r="Q47" s="18">
        <f t="shared" si="6"/>
        <v>0.53264012602862798</v>
      </c>
      <c r="R47" s="2">
        <v>138153.53</v>
      </c>
      <c r="S47" s="18">
        <f t="shared" si="2"/>
        <v>0.18851232386078218</v>
      </c>
      <c r="T47" s="19"/>
      <c r="U47" s="18"/>
      <c r="V47" s="19"/>
      <c r="W47" s="18"/>
      <c r="X47" s="2">
        <v>187077.27000000005</v>
      </c>
      <c r="Y47" s="18">
        <f t="shared" si="5"/>
        <v>0.25526941591163832</v>
      </c>
      <c r="Z47" s="19"/>
      <c r="AA47" s="18"/>
      <c r="AB47" s="11">
        <f t="shared" si="3"/>
        <v>732862.06</v>
      </c>
    </row>
    <row r="48" spans="1:28" x14ac:dyDescent="0.25">
      <c r="A48" s="7" t="s">
        <v>44</v>
      </c>
      <c r="B48" s="9" t="s">
        <v>119</v>
      </c>
      <c r="C48" s="10">
        <v>527660</v>
      </c>
      <c r="D48" s="11">
        <f t="shared" si="0"/>
        <v>527660</v>
      </c>
      <c r="E48" s="25"/>
      <c r="F48" s="26"/>
      <c r="G48" s="24"/>
      <c r="H48" s="17"/>
      <c r="I48" s="18"/>
      <c r="J48" s="19"/>
      <c r="K48" s="18"/>
      <c r="L48" s="19"/>
      <c r="M48" s="18"/>
      <c r="N48" s="19"/>
      <c r="O48" s="18"/>
      <c r="P48" s="19"/>
      <c r="Q48" s="18"/>
      <c r="R48" s="19"/>
      <c r="S48" s="18"/>
      <c r="T48" s="19"/>
      <c r="U48" s="18"/>
      <c r="V48" s="19"/>
      <c r="W48" s="18"/>
      <c r="X48" s="19"/>
      <c r="Y48" s="18"/>
      <c r="Z48" s="19"/>
      <c r="AA48" s="18"/>
      <c r="AB48" s="11">
        <f t="shared" si="3"/>
        <v>0</v>
      </c>
    </row>
    <row r="49" spans="1:28" x14ac:dyDescent="0.25">
      <c r="A49" s="7" t="s">
        <v>45</v>
      </c>
      <c r="B49" s="9" t="s">
        <v>119</v>
      </c>
      <c r="C49" s="10">
        <v>482942</v>
      </c>
      <c r="D49" s="11">
        <f t="shared" si="0"/>
        <v>482942</v>
      </c>
      <c r="E49" s="25"/>
      <c r="F49" s="26"/>
      <c r="G49" s="24"/>
      <c r="H49" s="17"/>
      <c r="I49" s="18"/>
      <c r="J49" s="19"/>
      <c r="K49" s="18"/>
      <c r="L49" s="19"/>
      <c r="M49" s="18"/>
      <c r="N49" s="19"/>
      <c r="O49" s="18"/>
      <c r="P49" s="19"/>
      <c r="Q49" s="18"/>
      <c r="R49" s="19"/>
      <c r="S49" s="18"/>
      <c r="T49" s="19"/>
      <c r="U49" s="18"/>
      <c r="V49" s="19"/>
      <c r="W49" s="18"/>
      <c r="X49" s="19"/>
      <c r="Y49" s="18"/>
      <c r="Z49" s="19"/>
      <c r="AA49" s="18"/>
      <c r="AB49" s="11">
        <f t="shared" si="3"/>
        <v>0</v>
      </c>
    </row>
    <row r="50" spans="1:28" x14ac:dyDescent="0.25">
      <c r="A50" s="7" t="s">
        <v>46</v>
      </c>
      <c r="B50" s="12">
        <v>1389724</v>
      </c>
      <c r="C50" s="13" t="s">
        <v>119</v>
      </c>
      <c r="D50" s="11">
        <f t="shared" si="0"/>
        <v>1389724</v>
      </c>
      <c r="E50" s="22">
        <v>2</v>
      </c>
      <c r="F50" s="23">
        <v>1</v>
      </c>
      <c r="G50" s="24">
        <f t="shared" si="1"/>
        <v>0.5</v>
      </c>
      <c r="H50" s="17"/>
      <c r="I50" s="18"/>
      <c r="J50" s="19"/>
      <c r="K50" s="18"/>
      <c r="L50" s="19"/>
      <c r="M50" s="18"/>
      <c r="N50" s="19"/>
      <c r="O50" s="18"/>
      <c r="P50" s="19"/>
      <c r="Q50" s="18"/>
      <c r="R50" s="2">
        <v>2430.5</v>
      </c>
      <c r="S50" s="18">
        <f t="shared" si="2"/>
        <v>4.5314847485754027E-3</v>
      </c>
      <c r="T50" s="19"/>
      <c r="U50" s="18"/>
      <c r="V50" s="2">
        <v>343166.92</v>
      </c>
      <c r="W50" s="18">
        <f t="shared" si="10"/>
        <v>0.63980895461657905</v>
      </c>
      <c r="X50" s="2">
        <v>175886</v>
      </c>
      <c r="Y50" s="18">
        <f t="shared" si="5"/>
        <v>0.32792624006909415</v>
      </c>
      <c r="Z50" s="2">
        <v>14875</v>
      </c>
      <c r="AA50" s="18">
        <f t="shared" si="11"/>
        <v>2.7733320565751542E-2</v>
      </c>
      <c r="AB50" s="11">
        <f t="shared" si="3"/>
        <v>536358.41999999993</v>
      </c>
    </row>
    <row r="51" spans="1:28" x14ac:dyDescent="0.25">
      <c r="A51" s="7" t="s">
        <v>47</v>
      </c>
      <c r="B51" s="9" t="s">
        <v>119</v>
      </c>
      <c r="C51" s="10">
        <v>277000</v>
      </c>
      <c r="D51" s="11">
        <f t="shared" si="0"/>
        <v>277000</v>
      </c>
      <c r="E51" s="25"/>
      <c r="F51" s="26"/>
      <c r="G51" s="24"/>
      <c r="H51" s="17"/>
      <c r="I51" s="18"/>
      <c r="J51" s="19"/>
      <c r="K51" s="18"/>
      <c r="L51" s="19"/>
      <c r="M51" s="18"/>
      <c r="N51" s="19"/>
      <c r="O51" s="18"/>
      <c r="P51" s="19"/>
      <c r="Q51" s="18"/>
      <c r="R51" s="19"/>
      <c r="S51" s="18"/>
      <c r="T51" s="19"/>
      <c r="U51" s="18"/>
      <c r="V51" s="19"/>
      <c r="W51" s="18"/>
      <c r="X51" s="19"/>
      <c r="Y51" s="18"/>
      <c r="Z51" s="19"/>
      <c r="AA51" s="18"/>
      <c r="AB51" s="11">
        <f t="shared" si="3"/>
        <v>0</v>
      </c>
    </row>
    <row r="52" spans="1:28" x14ac:dyDescent="0.25">
      <c r="A52" s="7" t="s">
        <v>48</v>
      </c>
      <c r="B52" s="12">
        <v>1153105</v>
      </c>
      <c r="C52" s="10">
        <v>2608402</v>
      </c>
      <c r="D52" s="11">
        <f t="shared" si="0"/>
        <v>3761507</v>
      </c>
      <c r="E52" s="22">
        <v>46</v>
      </c>
      <c r="F52" s="23">
        <v>44</v>
      </c>
      <c r="G52" s="24">
        <f t="shared" si="1"/>
        <v>0.95652173913043481</v>
      </c>
      <c r="H52" s="20">
        <v>82022</v>
      </c>
      <c r="I52" s="18">
        <f t="shared" si="7"/>
        <v>0.13049950849883976</v>
      </c>
      <c r="J52" s="2">
        <v>102383</v>
      </c>
      <c r="K52" s="18">
        <f t="shared" si="8"/>
        <v>0.16289448170779439</v>
      </c>
      <c r="L52" s="19"/>
      <c r="M52" s="18"/>
      <c r="N52" s="19"/>
      <c r="O52" s="18"/>
      <c r="P52" s="2">
        <v>47974.29</v>
      </c>
      <c r="Q52" s="18">
        <f t="shared" si="6"/>
        <v>7.632856142962624E-2</v>
      </c>
      <c r="R52" s="2">
        <v>35910</v>
      </c>
      <c r="S52" s="18">
        <f t="shared" si="2"/>
        <v>5.7133907368673478E-2</v>
      </c>
      <c r="T52" s="4">
        <v>36799.5</v>
      </c>
      <c r="U52" s="5">
        <f>T52/AB52</f>
        <v>5.8549129050779719E-2</v>
      </c>
      <c r="V52" s="19"/>
      <c r="W52" s="18"/>
      <c r="X52" s="2">
        <v>171478.65</v>
      </c>
      <c r="Y52" s="18">
        <f t="shared" si="5"/>
        <v>0.27282777234211025</v>
      </c>
      <c r="Z52" s="2">
        <v>151956</v>
      </c>
      <c r="AA52" s="18">
        <f t="shared" si="11"/>
        <v>0.2417666396021762</v>
      </c>
      <c r="AB52" s="11">
        <f>SUM(Z52,X52,V52,T52,R52,P52,N52,L52,J52,H52)</f>
        <v>628523.43999999994</v>
      </c>
    </row>
    <row r="53" spans="1:28" x14ac:dyDescent="0.25">
      <c r="A53" s="7" t="s">
        <v>49</v>
      </c>
      <c r="B53" s="9" t="s">
        <v>119</v>
      </c>
      <c r="C53" s="10">
        <v>450000</v>
      </c>
      <c r="D53" s="11">
        <f t="shared" si="0"/>
        <v>450000</v>
      </c>
      <c r="E53" s="22">
        <v>1</v>
      </c>
      <c r="F53" s="23">
        <v>1</v>
      </c>
      <c r="G53" s="24">
        <f t="shared" si="1"/>
        <v>1</v>
      </c>
      <c r="H53" s="17"/>
      <c r="I53" s="18"/>
      <c r="J53" s="19"/>
      <c r="K53" s="18"/>
      <c r="L53" s="19"/>
      <c r="M53" s="18"/>
      <c r="N53" s="19"/>
      <c r="O53" s="18"/>
      <c r="P53" s="2">
        <v>272131.56999999995</v>
      </c>
      <c r="Q53" s="18">
        <f t="shared" si="6"/>
        <v>1</v>
      </c>
      <c r="R53" s="19"/>
      <c r="S53" s="18"/>
      <c r="T53" s="19"/>
      <c r="U53" s="8"/>
      <c r="V53" s="19"/>
      <c r="W53" s="18"/>
      <c r="X53" s="19"/>
      <c r="Y53" s="18">
        <f t="shared" si="5"/>
        <v>0</v>
      </c>
      <c r="Z53" s="19"/>
      <c r="AA53" s="18"/>
      <c r="AB53" s="11">
        <f t="shared" si="3"/>
        <v>272131.56999999995</v>
      </c>
    </row>
    <row r="54" spans="1:28" x14ac:dyDescent="0.25">
      <c r="A54" s="7" t="s">
        <v>50</v>
      </c>
      <c r="B54" s="12">
        <v>1764261</v>
      </c>
      <c r="C54" s="10">
        <v>649861</v>
      </c>
      <c r="D54" s="11">
        <f t="shared" si="0"/>
        <v>2414122</v>
      </c>
      <c r="E54" s="22">
        <v>1</v>
      </c>
      <c r="F54" s="23">
        <v>1</v>
      </c>
      <c r="G54" s="24">
        <f t="shared" si="1"/>
        <v>1</v>
      </c>
      <c r="H54" s="17"/>
      <c r="I54" s="18"/>
      <c r="J54" s="19"/>
      <c r="K54" s="18"/>
      <c r="L54" s="19"/>
      <c r="M54" s="18"/>
      <c r="N54" s="19"/>
      <c r="O54" s="18"/>
      <c r="P54" s="19"/>
      <c r="Q54" s="18"/>
      <c r="R54" s="19"/>
      <c r="S54" s="18"/>
      <c r="T54" s="19"/>
      <c r="U54" s="8"/>
      <c r="V54" s="19"/>
      <c r="W54" s="18"/>
      <c r="X54" s="2">
        <v>395398.9</v>
      </c>
      <c r="Y54" s="18">
        <f t="shared" si="5"/>
        <v>1</v>
      </c>
      <c r="Z54" s="19"/>
      <c r="AA54" s="18"/>
      <c r="AB54" s="11">
        <f t="shared" si="3"/>
        <v>395398.9</v>
      </c>
    </row>
    <row r="55" spans="1:28" x14ac:dyDescent="0.25">
      <c r="A55" s="7" t="s">
        <v>51</v>
      </c>
      <c r="B55" s="9" t="s">
        <v>119</v>
      </c>
      <c r="C55" s="10">
        <v>250000</v>
      </c>
      <c r="D55" s="11">
        <f t="shared" si="0"/>
        <v>250000</v>
      </c>
      <c r="E55" s="22">
        <v>1</v>
      </c>
      <c r="F55" s="23">
        <v>1</v>
      </c>
      <c r="G55" s="24">
        <f t="shared" si="1"/>
        <v>1</v>
      </c>
      <c r="H55" s="17"/>
      <c r="I55" s="18"/>
      <c r="J55" s="19"/>
      <c r="K55" s="18"/>
      <c r="L55" s="19"/>
      <c r="M55" s="18"/>
      <c r="N55" s="19"/>
      <c r="O55" s="18"/>
      <c r="P55" s="19"/>
      <c r="Q55" s="18"/>
      <c r="R55" s="2">
        <v>75000</v>
      </c>
      <c r="S55" s="18">
        <f t="shared" si="2"/>
        <v>1</v>
      </c>
      <c r="T55" s="19"/>
      <c r="U55" s="8"/>
      <c r="V55" s="19"/>
      <c r="W55" s="18"/>
      <c r="X55" s="19"/>
      <c r="Y55" s="18">
        <f t="shared" si="5"/>
        <v>0</v>
      </c>
      <c r="Z55" s="19"/>
      <c r="AA55" s="18"/>
      <c r="AB55" s="11">
        <f t="shared" si="3"/>
        <v>75000</v>
      </c>
    </row>
    <row r="56" spans="1:28" x14ac:dyDescent="0.25">
      <c r="A56" s="7" t="s">
        <v>52</v>
      </c>
      <c r="B56" s="12">
        <v>783063</v>
      </c>
      <c r="C56" s="13" t="s">
        <v>119</v>
      </c>
      <c r="D56" s="11">
        <f t="shared" si="0"/>
        <v>783063</v>
      </c>
      <c r="E56" s="22">
        <v>5</v>
      </c>
      <c r="F56" s="23">
        <v>3</v>
      </c>
      <c r="G56" s="24">
        <f t="shared" si="1"/>
        <v>0.6</v>
      </c>
      <c r="H56" s="17"/>
      <c r="I56" s="18"/>
      <c r="J56" s="2">
        <v>14405.8</v>
      </c>
      <c r="K56" s="18">
        <f t="shared" si="8"/>
        <v>3.5928192398016673E-2</v>
      </c>
      <c r="L56" s="2">
        <v>10359.5</v>
      </c>
      <c r="M56" s="18">
        <f t="shared" si="4"/>
        <v>2.5836684470647499E-2</v>
      </c>
      <c r="N56" s="2">
        <v>27549.45</v>
      </c>
      <c r="O56" s="18">
        <f t="shared" si="9"/>
        <v>6.8708571551704206E-2</v>
      </c>
      <c r="P56" s="19"/>
      <c r="Q56" s="18"/>
      <c r="R56" s="2">
        <v>128873.55</v>
      </c>
      <c r="S56" s="18">
        <f t="shared" si="2"/>
        <v>0.3214117716069515</v>
      </c>
      <c r="T56" s="19"/>
      <c r="U56" s="8"/>
      <c r="V56" s="19"/>
      <c r="W56" s="18"/>
      <c r="X56" s="2">
        <v>108679.95</v>
      </c>
      <c r="Y56" s="18">
        <f t="shared" si="5"/>
        <v>0.27104875490474895</v>
      </c>
      <c r="Z56" s="2">
        <v>111092.64</v>
      </c>
      <c r="AA56" s="18">
        <f t="shared" si="11"/>
        <v>0.27706602506793115</v>
      </c>
      <c r="AB56" s="11">
        <f t="shared" si="3"/>
        <v>400960.89</v>
      </c>
    </row>
    <row r="57" spans="1:28" x14ac:dyDescent="0.25">
      <c r="A57" s="7" t="s">
        <v>53</v>
      </c>
      <c r="B57" s="12">
        <v>480000</v>
      </c>
      <c r="C57" s="13" t="s">
        <v>119</v>
      </c>
      <c r="D57" s="11">
        <f t="shared" si="0"/>
        <v>480000</v>
      </c>
      <c r="E57" s="25"/>
      <c r="F57" s="26"/>
      <c r="G57" s="24"/>
      <c r="H57" s="17"/>
      <c r="I57" s="18"/>
      <c r="J57" s="19"/>
      <c r="K57" s="18"/>
      <c r="L57" s="19"/>
      <c r="M57" s="18"/>
      <c r="N57" s="19"/>
      <c r="O57" s="18"/>
      <c r="P57" s="19"/>
      <c r="Q57" s="18"/>
      <c r="R57" s="19"/>
      <c r="S57" s="18"/>
      <c r="T57" s="19"/>
      <c r="U57" s="8"/>
      <c r="V57" s="19"/>
      <c r="W57" s="18"/>
      <c r="X57" s="19"/>
      <c r="Y57" s="18"/>
      <c r="Z57" s="19"/>
      <c r="AA57" s="18"/>
      <c r="AB57" s="11">
        <f t="shared" si="3"/>
        <v>0</v>
      </c>
    </row>
    <row r="58" spans="1:28" x14ac:dyDescent="0.25">
      <c r="A58" s="7" t="s">
        <v>120</v>
      </c>
      <c r="B58" s="12" t="s">
        <v>119</v>
      </c>
      <c r="C58" s="14">
        <v>127200</v>
      </c>
      <c r="D58" s="11">
        <f>SUM(Table2[[#This Row],[LFPA Award Amount]:[LFPA Plus Award Amount]])</f>
        <v>127200</v>
      </c>
      <c r="E58" s="22">
        <v>1</v>
      </c>
      <c r="F58" s="23">
        <v>1</v>
      </c>
      <c r="G58" s="24">
        <f t="shared" si="1"/>
        <v>1</v>
      </c>
      <c r="H58" s="17"/>
      <c r="I58" s="18"/>
      <c r="J58" s="19"/>
      <c r="K58" s="18"/>
      <c r="L58" s="19"/>
      <c r="M58" s="18"/>
      <c r="N58" s="19"/>
      <c r="O58" s="18"/>
      <c r="P58" s="2">
        <v>30000</v>
      </c>
      <c r="Q58" s="18">
        <f t="shared" si="6"/>
        <v>1</v>
      </c>
      <c r="R58" s="19"/>
      <c r="S58" s="18"/>
      <c r="T58" s="19"/>
      <c r="U58" s="8"/>
      <c r="V58" s="19"/>
      <c r="W58" s="18"/>
      <c r="X58" s="19"/>
      <c r="Y58" s="18">
        <f t="shared" si="5"/>
        <v>0</v>
      </c>
      <c r="Z58" s="19"/>
      <c r="AA58" s="18"/>
      <c r="AB58" s="11">
        <f t="shared" si="3"/>
        <v>30000</v>
      </c>
    </row>
    <row r="59" spans="1:28" x14ac:dyDescent="0.25">
      <c r="A59" s="7" t="s">
        <v>54</v>
      </c>
      <c r="B59" s="9" t="s">
        <v>119</v>
      </c>
      <c r="C59" s="10">
        <v>765347</v>
      </c>
      <c r="D59" s="11">
        <f t="shared" si="0"/>
        <v>765347</v>
      </c>
      <c r="E59" s="25"/>
      <c r="F59" s="26"/>
      <c r="G59" s="24"/>
      <c r="H59" s="17"/>
      <c r="I59" s="18"/>
      <c r="J59" s="19"/>
      <c r="K59" s="18"/>
      <c r="L59" s="19"/>
      <c r="M59" s="18"/>
      <c r="N59" s="19"/>
      <c r="O59" s="18"/>
      <c r="P59" s="19"/>
      <c r="Q59" s="18"/>
      <c r="R59" s="19"/>
      <c r="S59" s="18"/>
      <c r="T59" s="19"/>
      <c r="U59" s="8"/>
      <c r="V59" s="19"/>
      <c r="W59" s="18"/>
      <c r="X59" s="19"/>
      <c r="Y59" s="18"/>
      <c r="Z59" s="19"/>
      <c r="AA59" s="18"/>
      <c r="AB59" s="11">
        <f t="shared" si="3"/>
        <v>0</v>
      </c>
    </row>
    <row r="60" spans="1:28" x14ac:dyDescent="0.25">
      <c r="A60" s="7" t="s">
        <v>55</v>
      </c>
      <c r="B60" s="9" t="s">
        <v>119</v>
      </c>
      <c r="C60" s="10">
        <v>188840</v>
      </c>
      <c r="D60" s="11">
        <f t="shared" si="0"/>
        <v>188840</v>
      </c>
      <c r="E60" s="22">
        <v>2</v>
      </c>
      <c r="F60" s="23">
        <v>2</v>
      </c>
      <c r="G60" s="24">
        <f t="shared" si="1"/>
        <v>1</v>
      </c>
      <c r="H60" s="17"/>
      <c r="I60" s="18"/>
      <c r="J60" s="19"/>
      <c r="K60" s="18"/>
      <c r="L60" s="19"/>
      <c r="M60" s="18"/>
      <c r="N60" s="19"/>
      <c r="O60" s="18"/>
      <c r="P60" s="19"/>
      <c r="Q60" s="18"/>
      <c r="R60" s="2">
        <v>18986.88</v>
      </c>
      <c r="S60" s="18">
        <f t="shared" si="2"/>
        <v>0.72380934953956788</v>
      </c>
      <c r="T60" s="19"/>
      <c r="U60" s="8"/>
      <c r="V60" s="19"/>
      <c r="W60" s="18"/>
      <c r="X60" s="2">
        <v>7245</v>
      </c>
      <c r="Y60" s="18">
        <f t="shared" si="5"/>
        <v>0.27619065046043212</v>
      </c>
      <c r="Z60" s="19"/>
      <c r="AA60" s="18"/>
      <c r="AB60" s="11">
        <f t="shared" si="3"/>
        <v>26231.88</v>
      </c>
    </row>
    <row r="61" spans="1:28" x14ac:dyDescent="0.25">
      <c r="A61" s="7" t="s">
        <v>56</v>
      </c>
      <c r="B61" s="9" t="s">
        <v>119</v>
      </c>
      <c r="C61" s="10">
        <v>89593</v>
      </c>
      <c r="D61" s="11">
        <f t="shared" si="0"/>
        <v>89593</v>
      </c>
      <c r="E61" s="25"/>
      <c r="F61" s="26"/>
      <c r="G61" s="24"/>
      <c r="H61" s="17"/>
      <c r="I61" s="18"/>
      <c r="J61" s="19"/>
      <c r="K61" s="18"/>
      <c r="L61" s="19"/>
      <c r="M61" s="18"/>
      <c r="N61" s="19"/>
      <c r="O61" s="18"/>
      <c r="P61" s="19"/>
      <c r="Q61" s="18"/>
      <c r="R61" s="19"/>
      <c r="S61" s="18"/>
      <c r="T61" s="19"/>
      <c r="U61" s="8"/>
      <c r="V61" s="19"/>
      <c r="W61" s="18"/>
      <c r="X61" s="19"/>
      <c r="Y61" s="18"/>
      <c r="Z61" s="19"/>
      <c r="AA61" s="18"/>
      <c r="AB61" s="11">
        <f t="shared" si="3"/>
        <v>0</v>
      </c>
    </row>
    <row r="62" spans="1:28" x14ac:dyDescent="0.25">
      <c r="A62" s="7" t="s">
        <v>57</v>
      </c>
      <c r="B62" s="9" t="s">
        <v>119</v>
      </c>
      <c r="C62" s="10">
        <v>795900</v>
      </c>
      <c r="D62" s="11">
        <f t="shared" si="0"/>
        <v>795900</v>
      </c>
      <c r="E62" s="22">
        <v>21</v>
      </c>
      <c r="F62" s="23">
        <v>8</v>
      </c>
      <c r="G62" s="24">
        <f t="shared" si="1"/>
        <v>0.38095238095238093</v>
      </c>
      <c r="H62" s="17"/>
      <c r="I62" s="18"/>
      <c r="J62" s="2">
        <v>455.17</v>
      </c>
      <c r="K62" s="18">
        <f t="shared" si="8"/>
        <v>1.5181984014505222E-2</v>
      </c>
      <c r="L62" s="2">
        <v>464.39</v>
      </c>
      <c r="M62" s="18">
        <f t="shared" si="4"/>
        <v>1.548951283365793E-2</v>
      </c>
      <c r="N62" s="2">
        <v>211.49</v>
      </c>
      <c r="O62" s="18">
        <f t="shared" si="9"/>
        <v>7.0541507551633662E-3</v>
      </c>
      <c r="P62" s="19"/>
      <c r="Q62" s="18"/>
      <c r="R62" s="19"/>
      <c r="S62" s="18">
        <f t="shared" si="2"/>
        <v>0</v>
      </c>
      <c r="T62" s="19"/>
      <c r="U62" s="8"/>
      <c r="V62" s="19"/>
      <c r="W62" s="18"/>
      <c r="X62" s="2">
        <v>28849.879999999997</v>
      </c>
      <c r="Y62" s="18">
        <f t="shared" si="5"/>
        <v>0.96227435239667347</v>
      </c>
      <c r="Z62" s="19"/>
      <c r="AA62" s="18"/>
      <c r="AB62" s="11">
        <f t="shared" si="3"/>
        <v>29980.929999999997</v>
      </c>
    </row>
    <row r="63" spans="1:28" x14ac:dyDescent="0.25">
      <c r="A63" s="7" t="s">
        <v>58</v>
      </c>
      <c r="B63" s="9" t="s">
        <v>119</v>
      </c>
      <c r="C63" s="10">
        <v>450000</v>
      </c>
      <c r="D63" s="11">
        <f t="shared" si="0"/>
        <v>450000</v>
      </c>
      <c r="E63" s="22">
        <v>6</v>
      </c>
      <c r="F63" s="23">
        <v>6</v>
      </c>
      <c r="G63" s="24">
        <f t="shared" si="1"/>
        <v>1</v>
      </c>
      <c r="H63" s="17"/>
      <c r="I63" s="18"/>
      <c r="J63" s="19"/>
      <c r="K63" s="18"/>
      <c r="L63" s="19"/>
      <c r="M63" s="18"/>
      <c r="N63" s="2">
        <v>10743.949999999999</v>
      </c>
      <c r="O63" s="18">
        <f t="shared" si="9"/>
        <v>8.0401696046648763E-2</v>
      </c>
      <c r="P63" s="19"/>
      <c r="Q63" s="18"/>
      <c r="R63" s="2">
        <v>122884.45</v>
      </c>
      <c r="S63" s="18">
        <f t="shared" si="2"/>
        <v>0.91959830395335129</v>
      </c>
      <c r="T63" s="19"/>
      <c r="U63" s="8"/>
      <c r="V63" s="19"/>
      <c r="W63" s="18"/>
      <c r="X63" s="2"/>
      <c r="Y63" s="18"/>
      <c r="Z63" s="19"/>
      <c r="AA63" s="18"/>
      <c r="AB63" s="11">
        <f t="shared" si="3"/>
        <v>133628.4</v>
      </c>
    </row>
    <row r="64" spans="1:28" x14ac:dyDescent="0.25">
      <c r="A64" s="7" t="s">
        <v>59</v>
      </c>
      <c r="B64" s="9" t="s">
        <v>119</v>
      </c>
      <c r="C64" s="10">
        <v>5550000</v>
      </c>
      <c r="D64" s="11">
        <f t="shared" si="0"/>
        <v>5550000</v>
      </c>
      <c r="E64" s="25"/>
      <c r="F64" s="26"/>
      <c r="G64" s="24"/>
      <c r="H64" s="17"/>
      <c r="I64" s="18"/>
      <c r="J64" s="19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8"/>
      <c r="V64" s="19"/>
      <c r="W64" s="18"/>
      <c r="X64" s="19"/>
      <c r="Y64" s="18"/>
      <c r="Z64" s="19"/>
      <c r="AA64" s="18"/>
      <c r="AB64" s="11">
        <f t="shared" si="3"/>
        <v>0</v>
      </c>
    </row>
    <row r="65" spans="1:28" x14ac:dyDescent="0.25">
      <c r="A65" s="7" t="s">
        <v>60</v>
      </c>
      <c r="B65" s="9" t="s">
        <v>119</v>
      </c>
      <c r="C65" s="10">
        <v>1339551</v>
      </c>
      <c r="D65" s="11">
        <f t="shared" si="0"/>
        <v>1339551</v>
      </c>
      <c r="E65" s="22">
        <v>4</v>
      </c>
      <c r="F65" s="23">
        <v>4</v>
      </c>
      <c r="G65" s="24">
        <f t="shared" si="1"/>
        <v>1</v>
      </c>
      <c r="H65" s="17"/>
      <c r="I65" s="18"/>
      <c r="J65" s="19"/>
      <c r="K65" s="18"/>
      <c r="L65" s="19"/>
      <c r="M65" s="18"/>
      <c r="N65" s="19"/>
      <c r="O65" s="18"/>
      <c r="P65" s="2">
        <v>239470.33000000002</v>
      </c>
      <c r="Q65" s="18">
        <f t="shared" si="6"/>
        <v>0.55132482387536408</v>
      </c>
      <c r="R65" s="2">
        <v>164884.01</v>
      </c>
      <c r="S65" s="18">
        <f t="shared" si="2"/>
        <v>0.37960714286865421</v>
      </c>
      <c r="T65" s="19"/>
      <c r="U65" s="8"/>
      <c r="V65" s="19"/>
      <c r="W65" s="18"/>
      <c r="X65" s="2">
        <v>30000</v>
      </c>
      <c r="Y65" s="18">
        <f t="shared" si="5"/>
        <v>6.9068033255981737E-2</v>
      </c>
      <c r="Z65" s="19"/>
      <c r="AA65" s="18"/>
      <c r="AB65" s="11">
        <f t="shared" si="3"/>
        <v>434354.34</v>
      </c>
    </row>
    <row r="66" spans="1:28" x14ac:dyDescent="0.25">
      <c r="A66" s="7" t="s">
        <v>61</v>
      </c>
      <c r="B66" s="9" t="s">
        <v>119</v>
      </c>
      <c r="C66" s="10">
        <v>1386000</v>
      </c>
      <c r="D66" s="11">
        <f t="shared" si="0"/>
        <v>1386000</v>
      </c>
      <c r="E66" s="25"/>
      <c r="F66" s="26"/>
      <c r="G66" s="24"/>
      <c r="H66" s="17"/>
      <c r="I66" s="18"/>
      <c r="J66" s="19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8"/>
      <c r="V66" s="19"/>
      <c r="W66" s="18"/>
      <c r="X66" s="19"/>
      <c r="Y66" s="18"/>
      <c r="Z66" s="19"/>
      <c r="AA66" s="18"/>
      <c r="AB66" s="11">
        <f t="shared" si="3"/>
        <v>0</v>
      </c>
    </row>
    <row r="67" spans="1:28" x14ac:dyDescent="0.25">
      <c r="A67" s="7" t="s">
        <v>62</v>
      </c>
      <c r="B67" s="9" t="s">
        <v>119</v>
      </c>
      <c r="C67" s="10">
        <v>4500000</v>
      </c>
      <c r="D67" s="11">
        <f t="shared" si="0"/>
        <v>4500000</v>
      </c>
      <c r="E67" s="25"/>
      <c r="F67" s="26"/>
      <c r="G67" s="24"/>
      <c r="H67" s="17"/>
      <c r="I67" s="18"/>
      <c r="J67" s="19"/>
      <c r="K67" s="18"/>
      <c r="L67" s="19"/>
      <c r="M67" s="18"/>
      <c r="N67" s="19"/>
      <c r="O67" s="18"/>
      <c r="P67" s="19"/>
      <c r="Q67" s="18"/>
      <c r="R67" s="19"/>
      <c r="S67" s="18"/>
      <c r="T67" s="19"/>
      <c r="U67" s="8"/>
      <c r="V67" s="19"/>
      <c r="W67" s="18"/>
      <c r="X67" s="19"/>
      <c r="Y67" s="18"/>
      <c r="Z67" s="19"/>
      <c r="AA67" s="18"/>
      <c r="AB67" s="11">
        <f t="shared" ref="AB67:AB95" si="13">SUM(Z67,X67,V67,T67,R67,P67,N67,L67,J67,H67)</f>
        <v>0</v>
      </c>
    </row>
    <row r="68" spans="1:28" x14ac:dyDescent="0.25">
      <c r="A68" s="7" t="s">
        <v>63</v>
      </c>
      <c r="B68" s="9" t="s">
        <v>119</v>
      </c>
      <c r="C68" s="10">
        <v>15300000</v>
      </c>
      <c r="D68" s="11">
        <f t="shared" si="0"/>
        <v>15300000</v>
      </c>
      <c r="E68" s="22">
        <v>191</v>
      </c>
      <c r="F68" s="23">
        <v>187</v>
      </c>
      <c r="G68" s="24">
        <f t="shared" ref="G68:G95" si="14">F68/E68</f>
        <v>0.97905759162303663</v>
      </c>
      <c r="H68" s="20">
        <v>553091</v>
      </c>
      <c r="I68" s="18">
        <f t="shared" ref="I68:I94" si="15">H68/AB68</f>
        <v>0.18686692351629605</v>
      </c>
      <c r="J68" s="19"/>
      <c r="K68" s="18"/>
      <c r="L68" s="19"/>
      <c r="M68" s="18"/>
      <c r="N68" s="19"/>
      <c r="O68" s="18"/>
      <c r="P68" s="19"/>
      <c r="Q68" s="18"/>
      <c r="R68" s="2">
        <v>2042553.58</v>
      </c>
      <c r="S68" s="18">
        <f t="shared" ref="S68:S95" si="16">R68/AB68</f>
        <v>0.69009566890764218</v>
      </c>
      <c r="T68" s="19"/>
      <c r="U68" s="8"/>
      <c r="V68" s="19"/>
      <c r="W68" s="18"/>
      <c r="X68" s="2">
        <v>348277.22</v>
      </c>
      <c r="Y68" s="18">
        <f t="shared" ref="Y68:Y95" si="17">X68/AB68</f>
        <v>0.11766868857422777</v>
      </c>
      <c r="Z68" s="2">
        <v>15890.4</v>
      </c>
      <c r="AA68" s="18">
        <f t="shared" ref="AA68:AA95" si="18">Z68/AB68</f>
        <v>5.3687190018339671E-3</v>
      </c>
      <c r="AB68" s="11">
        <f t="shared" si="13"/>
        <v>2959812.2</v>
      </c>
    </row>
    <row r="69" spans="1:28" x14ac:dyDescent="0.25">
      <c r="A69" s="7" t="s">
        <v>64</v>
      </c>
      <c r="B69" s="9" t="s">
        <v>119</v>
      </c>
      <c r="C69" s="10">
        <v>819319</v>
      </c>
      <c r="D69" s="11">
        <f t="shared" ref="D69:D95" si="19">SUM(B69:C69)</f>
        <v>819319</v>
      </c>
      <c r="E69" s="22">
        <v>2</v>
      </c>
      <c r="F69" s="23">
        <v>2</v>
      </c>
      <c r="G69" s="24">
        <f t="shared" si="14"/>
        <v>1</v>
      </c>
      <c r="H69" s="17"/>
      <c r="I69" s="18"/>
      <c r="J69" s="19"/>
      <c r="K69" s="18"/>
      <c r="L69" s="19"/>
      <c r="M69" s="18"/>
      <c r="N69" s="19"/>
      <c r="O69" s="18"/>
      <c r="P69" s="19"/>
      <c r="Q69" s="18"/>
      <c r="R69" s="2">
        <v>307461.57999999996</v>
      </c>
      <c r="S69" s="18">
        <f t="shared" si="16"/>
        <v>0.98023894229618114</v>
      </c>
      <c r="T69" s="19"/>
      <c r="U69" s="8"/>
      <c r="V69" s="19"/>
      <c r="W69" s="18"/>
      <c r="X69" s="2">
        <v>1398.25</v>
      </c>
      <c r="Y69" s="21">
        <f t="shared" si="17"/>
        <v>4.457854867803761E-3</v>
      </c>
      <c r="Z69" s="2">
        <v>4800</v>
      </c>
      <c r="AA69" s="18">
        <f t="shared" si="18"/>
        <v>1.5303202836015058E-2</v>
      </c>
      <c r="AB69" s="11">
        <f t="shared" si="13"/>
        <v>313659.82999999996</v>
      </c>
    </row>
    <row r="70" spans="1:28" x14ac:dyDescent="0.25">
      <c r="A70" s="7" t="s">
        <v>65</v>
      </c>
      <c r="B70" s="12">
        <v>400000</v>
      </c>
      <c r="C70" s="10">
        <v>688743</v>
      </c>
      <c r="D70" s="11">
        <f t="shared" si="19"/>
        <v>1088743</v>
      </c>
      <c r="E70" s="22">
        <v>17</v>
      </c>
      <c r="F70" s="23">
        <v>17</v>
      </c>
      <c r="G70" s="24">
        <f t="shared" si="14"/>
        <v>1</v>
      </c>
      <c r="H70" s="17"/>
      <c r="I70" s="18"/>
      <c r="J70" s="2">
        <v>7301.13</v>
      </c>
      <c r="K70" s="18">
        <f t="shared" ref="K70:K94" si="20">J70/AB70</f>
        <v>4.2307884424404557E-2</v>
      </c>
      <c r="L70" s="2">
        <v>23865.239999999998</v>
      </c>
      <c r="M70" s="18">
        <f t="shared" ref="M70:M94" si="21">L70/AB70</f>
        <v>0.13829199256562702</v>
      </c>
      <c r="N70" s="2">
        <v>24366.170000000002</v>
      </c>
      <c r="O70" s="18">
        <f t="shared" ref="O70:O93" si="22">N70/AB70</f>
        <v>0.14119473344884884</v>
      </c>
      <c r="P70" s="19"/>
      <c r="Q70" s="18"/>
      <c r="R70" s="2">
        <v>63927.41</v>
      </c>
      <c r="S70" s="18">
        <f t="shared" si="16"/>
        <v>0.37044039399812417</v>
      </c>
      <c r="T70" s="2">
        <v>6813.58</v>
      </c>
      <c r="U70" s="18">
        <f>T70/AB70</f>
        <v>3.9482676675587802E-2</v>
      </c>
      <c r="V70" s="2">
        <v>8352.41</v>
      </c>
      <c r="W70" s="18">
        <f t="shared" ref="W70:W87" si="23">V70/AB70</f>
        <v>4.8399740443635555E-2</v>
      </c>
      <c r="X70" s="2">
        <v>37945.440000000002</v>
      </c>
      <c r="Y70" s="18">
        <f t="shared" si="17"/>
        <v>0.2198825784437721</v>
      </c>
      <c r="Z70" s="19"/>
      <c r="AA70" s="18"/>
      <c r="AB70" s="11">
        <f t="shared" si="13"/>
        <v>172571.38</v>
      </c>
    </row>
    <row r="71" spans="1:28" x14ac:dyDescent="0.25">
      <c r="A71" s="7" t="s">
        <v>66</v>
      </c>
      <c r="B71" s="9" t="s">
        <v>119</v>
      </c>
      <c r="C71" s="10">
        <v>691500</v>
      </c>
      <c r="D71" s="11">
        <f t="shared" si="19"/>
        <v>691500</v>
      </c>
      <c r="E71" s="22">
        <v>33</v>
      </c>
      <c r="F71" s="23">
        <v>19</v>
      </c>
      <c r="G71" s="24">
        <f t="shared" si="14"/>
        <v>0.5757575757575758</v>
      </c>
      <c r="H71" s="17"/>
      <c r="I71" s="18"/>
      <c r="J71" s="2">
        <v>7598.2699999999995</v>
      </c>
      <c r="K71" s="18">
        <f t="shared" si="20"/>
        <v>0.11262305758809053</v>
      </c>
      <c r="L71" s="2">
        <v>9269.2900000000009</v>
      </c>
      <c r="M71" s="18">
        <f t="shared" si="21"/>
        <v>0.13739124583236867</v>
      </c>
      <c r="N71" s="2">
        <v>762</v>
      </c>
      <c r="O71" s="18">
        <f t="shared" si="22"/>
        <v>1.129451439368764E-2</v>
      </c>
      <c r="P71" s="19"/>
      <c r="Q71" s="18"/>
      <c r="R71" s="2">
        <v>17614.97</v>
      </c>
      <c r="S71" s="18">
        <f t="shared" si="16"/>
        <v>0.26109256195456165</v>
      </c>
      <c r="T71" s="2">
        <v>5201.26</v>
      </c>
      <c r="U71" s="18">
        <f t="shared" ref="U71:U94" si="24">T71/AB71</f>
        <v>7.7094102277312046E-2</v>
      </c>
      <c r="V71" s="19"/>
      <c r="W71" s="18"/>
      <c r="X71" s="2">
        <v>25520.59</v>
      </c>
      <c r="Y71" s="18">
        <f t="shared" si="17"/>
        <v>0.37827122190341322</v>
      </c>
      <c r="Z71" s="2">
        <v>1500</v>
      </c>
      <c r="AA71" s="18">
        <f t="shared" si="18"/>
        <v>2.2233296050566221E-2</v>
      </c>
      <c r="AB71" s="11">
        <f t="shared" si="13"/>
        <v>67466.38</v>
      </c>
    </row>
    <row r="72" spans="1:28" x14ac:dyDescent="0.25">
      <c r="A72" s="7" t="s">
        <v>67</v>
      </c>
      <c r="B72" s="9" t="s">
        <v>119</v>
      </c>
      <c r="C72" s="10">
        <v>864186</v>
      </c>
      <c r="D72" s="11">
        <f t="shared" si="19"/>
        <v>864186</v>
      </c>
      <c r="E72" s="22">
        <v>14</v>
      </c>
      <c r="F72" s="23">
        <v>12</v>
      </c>
      <c r="G72" s="24">
        <f t="shared" si="14"/>
        <v>0.8571428571428571</v>
      </c>
      <c r="H72" s="20">
        <v>55585.919999999998</v>
      </c>
      <c r="I72" s="18">
        <f t="shared" si="15"/>
        <v>0.20274626643558921</v>
      </c>
      <c r="J72" s="2">
        <v>28400</v>
      </c>
      <c r="K72" s="18">
        <f t="shared" si="20"/>
        <v>0.10358727474099078</v>
      </c>
      <c r="L72" s="19"/>
      <c r="M72" s="18"/>
      <c r="N72" s="19"/>
      <c r="O72" s="18"/>
      <c r="P72" s="19"/>
      <c r="Q72" s="18"/>
      <c r="R72" s="2">
        <v>83335.53</v>
      </c>
      <c r="S72" s="18">
        <f t="shared" si="16"/>
        <v>0.30396128316183374</v>
      </c>
      <c r="T72" s="19"/>
      <c r="U72" s="18"/>
      <c r="V72" s="19"/>
      <c r="W72" s="18"/>
      <c r="X72" s="2">
        <v>83243.5</v>
      </c>
      <c r="Y72" s="18">
        <f t="shared" si="17"/>
        <v>0.30362560932752342</v>
      </c>
      <c r="Z72" s="2">
        <v>23600</v>
      </c>
      <c r="AA72" s="18">
        <f t="shared" si="18"/>
        <v>8.607956633406276E-2</v>
      </c>
      <c r="AB72" s="11">
        <f t="shared" si="13"/>
        <v>274164.95</v>
      </c>
    </row>
    <row r="73" spans="1:28" x14ac:dyDescent="0.25">
      <c r="A73" s="7" t="s">
        <v>68</v>
      </c>
      <c r="B73" s="9" t="s">
        <v>119</v>
      </c>
      <c r="C73" s="10">
        <v>1324300</v>
      </c>
      <c r="D73" s="11">
        <f t="shared" si="19"/>
        <v>1324300</v>
      </c>
      <c r="E73" s="22">
        <v>1</v>
      </c>
      <c r="F73" s="23">
        <v>1</v>
      </c>
      <c r="G73" s="24">
        <f t="shared" si="14"/>
        <v>1</v>
      </c>
      <c r="H73" s="17"/>
      <c r="I73" s="18"/>
      <c r="J73" s="19"/>
      <c r="K73" s="18"/>
      <c r="L73" s="19"/>
      <c r="M73" s="18"/>
      <c r="N73" s="19"/>
      <c r="O73" s="18"/>
      <c r="P73" s="19"/>
      <c r="Q73" s="18"/>
      <c r="R73" s="2">
        <v>53352</v>
      </c>
      <c r="S73" s="18">
        <f t="shared" si="16"/>
        <v>0.118619837117835</v>
      </c>
      <c r="T73" s="19"/>
      <c r="U73" s="18"/>
      <c r="V73" s="19"/>
      <c r="W73" s="18"/>
      <c r="X73" s="2">
        <v>396421</v>
      </c>
      <c r="Y73" s="18">
        <f t="shared" si="17"/>
        <v>0.88138016288216503</v>
      </c>
      <c r="Z73" s="19"/>
      <c r="AA73" s="18"/>
      <c r="AB73" s="11">
        <f t="shared" si="13"/>
        <v>449773</v>
      </c>
    </row>
    <row r="74" spans="1:28" x14ac:dyDescent="0.25">
      <c r="A74" s="7" t="s">
        <v>69</v>
      </c>
      <c r="B74" s="9" t="s">
        <v>119</v>
      </c>
      <c r="C74" s="10">
        <v>200000</v>
      </c>
      <c r="D74" s="11">
        <f t="shared" si="19"/>
        <v>200000</v>
      </c>
      <c r="E74" s="25"/>
      <c r="F74" s="26"/>
      <c r="G74" s="24"/>
      <c r="H74" s="17"/>
      <c r="I74" s="18"/>
      <c r="J74" s="19"/>
      <c r="K74" s="18"/>
      <c r="L74" s="19"/>
      <c r="M74" s="18"/>
      <c r="N74" s="19"/>
      <c r="O74" s="18"/>
      <c r="P74" s="19"/>
      <c r="Q74" s="18"/>
      <c r="R74" s="19"/>
      <c r="S74" s="18"/>
      <c r="T74" s="19"/>
      <c r="U74" s="18"/>
      <c r="V74" s="19"/>
      <c r="W74" s="18"/>
      <c r="X74" s="19"/>
      <c r="Y74" s="18"/>
      <c r="Z74" s="19"/>
      <c r="AA74" s="18"/>
      <c r="AB74" s="11">
        <f t="shared" si="13"/>
        <v>0</v>
      </c>
    </row>
    <row r="75" spans="1:28" x14ac:dyDescent="0.25">
      <c r="A75" s="7" t="s">
        <v>70</v>
      </c>
      <c r="B75" s="9" t="s">
        <v>119</v>
      </c>
      <c r="C75" s="10">
        <v>290000</v>
      </c>
      <c r="D75" s="11">
        <f t="shared" si="19"/>
        <v>290000</v>
      </c>
      <c r="E75" s="22">
        <v>20</v>
      </c>
      <c r="F75" s="23">
        <v>11</v>
      </c>
      <c r="G75" s="24">
        <f t="shared" si="14"/>
        <v>0.55000000000000004</v>
      </c>
      <c r="H75" s="17"/>
      <c r="I75" s="18"/>
      <c r="J75" s="2">
        <v>5921</v>
      </c>
      <c r="K75" s="18">
        <f t="shared" si="20"/>
        <v>7.461129293142113E-2</v>
      </c>
      <c r="L75" s="19"/>
      <c r="M75" s="18"/>
      <c r="N75" s="2">
        <v>17185.599999999999</v>
      </c>
      <c r="O75" s="18">
        <f t="shared" si="22"/>
        <v>0.2165579861175867</v>
      </c>
      <c r="P75" s="19"/>
      <c r="Q75" s="18"/>
      <c r="R75" s="2">
        <v>25977.5</v>
      </c>
      <c r="S75" s="18">
        <f t="shared" si="16"/>
        <v>0.32734586423340523</v>
      </c>
      <c r="T75" s="19"/>
      <c r="U75" s="18"/>
      <c r="V75" s="19"/>
      <c r="W75" s="18"/>
      <c r="X75" s="2">
        <v>8025.86</v>
      </c>
      <c r="Y75" s="18">
        <f t="shared" si="17"/>
        <v>0.1011349082058057</v>
      </c>
      <c r="Z75" s="2">
        <v>22248</v>
      </c>
      <c r="AA75" s="18">
        <f t="shared" si="18"/>
        <v>0.28034994851178135</v>
      </c>
      <c r="AB75" s="11">
        <f t="shared" si="13"/>
        <v>79357.959999999992</v>
      </c>
    </row>
    <row r="76" spans="1:28" x14ac:dyDescent="0.25">
      <c r="A76" s="7" t="s">
        <v>71</v>
      </c>
      <c r="B76" s="9" t="s">
        <v>119</v>
      </c>
      <c r="C76" s="10">
        <v>2270000</v>
      </c>
      <c r="D76" s="11">
        <f t="shared" si="19"/>
        <v>2270000</v>
      </c>
      <c r="E76" s="22">
        <v>4</v>
      </c>
      <c r="F76" s="23">
        <v>4</v>
      </c>
      <c r="G76" s="24">
        <f t="shared" si="14"/>
        <v>1</v>
      </c>
      <c r="H76" s="17"/>
      <c r="I76" s="18"/>
      <c r="J76" s="19"/>
      <c r="K76" s="18"/>
      <c r="L76" s="19"/>
      <c r="M76" s="18"/>
      <c r="N76" s="19"/>
      <c r="O76" s="18"/>
      <c r="P76" s="2">
        <v>28004</v>
      </c>
      <c r="Q76" s="18">
        <f t="shared" ref="Q76:Q95" si="25">P76/AB76</f>
        <v>3.7346995046562047E-2</v>
      </c>
      <c r="R76" s="2">
        <v>407484.5</v>
      </c>
      <c r="S76" s="18">
        <f t="shared" si="16"/>
        <v>0.54343385241575537</v>
      </c>
      <c r="T76" s="19"/>
      <c r="U76" s="18"/>
      <c r="V76" s="19"/>
      <c r="W76" s="18"/>
      <c r="X76" s="2">
        <v>314344.25</v>
      </c>
      <c r="Y76" s="18">
        <f t="shared" si="17"/>
        <v>0.41921915253768255</v>
      </c>
      <c r="Z76" s="19"/>
      <c r="AA76" s="18"/>
      <c r="AB76" s="11">
        <f t="shared" si="13"/>
        <v>749832.75</v>
      </c>
    </row>
    <row r="77" spans="1:28" x14ac:dyDescent="0.25">
      <c r="A77" s="7" t="s">
        <v>72</v>
      </c>
      <c r="B77" s="12">
        <v>191434</v>
      </c>
      <c r="C77" s="10">
        <v>173627</v>
      </c>
      <c r="D77" s="11">
        <f t="shared" si="19"/>
        <v>365061</v>
      </c>
      <c r="E77" s="22">
        <v>21</v>
      </c>
      <c r="F77" s="23">
        <v>20</v>
      </c>
      <c r="G77" s="24">
        <f t="shared" si="14"/>
        <v>0.95238095238095233</v>
      </c>
      <c r="H77" s="17"/>
      <c r="I77" s="18"/>
      <c r="J77" s="2">
        <v>42966</v>
      </c>
      <c r="K77" s="18">
        <f t="shared" si="20"/>
        <v>0.57450877066542116</v>
      </c>
      <c r="L77" s="19"/>
      <c r="M77" s="18"/>
      <c r="N77" s="19"/>
      <c r="O77" s="18"/>
      <c r="P77" s="2">
        <v>6164.39</v>
      </c>
      <c r="Q77" s="18">
        <f t="shared" si="25"/>
        <v>8.2425548591961453E-2</v>
      </c>
      <c r="R77" s="2">
        <v>7346.4</v>
      </c>
      <c r="S77" s="18">
        <f t="shared" si="16"/>
        <v>9.8230489987814792E-2</v>
      </c>
      <c r="T77" s="19"/>
      <c r="U77" s="18"/>
      <c r="V77" s="19"/>
      <c r="W77" s="18"/>
      <c r="X77" s="2">
        <v>7133.5800000000008</v>
      </c>
      <c r="Y77" s="18">
        <f t="shared" si="17"/>
        <v>9.5384822330294564E-2</v>
      </c>
      <c r="Z77" s="2">
        <v>11177</v>
      </c>
      <c r="AA77" s="18">
        <f t="shared" si="18"/>
        <v>0.14945036842450804</v>
      </c>
      <c r="AB77" s="11">
        <f t="shared" si="13"/>
        <v>74787.37</v>
      </c>
    </row>
    <row r="78" spans="1:28" x14ac:dyDescent="0.25">
      <c r="A78" s="7" t="s">
        <v>73</v>
      </c>
      <c r="B78" s="9" t="s">
        <v>119</v>
      </c>
      <c r="C78" s="10">
        <v>2200000</v>
      </c>
      <c r="D78" s="11">
        <f t="shared" si="19"/>
        <v>2200000</v>
      </c>
      <c r="E78" s="25"/>
      <c r="F78" s="26"/>
      <c r="G78" s="24"/>
      <c r="H78" s="17"/>
      <c r="I78" s="18"/>
      <c r="J78" s="19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19"/>
      <c r="Y78" s="18"/>
      <c r="Z78" s="19"/>
      <c r="AA78" s="18"/>
      <c r="AB78" s="11">
        <f t="shared" si="13"/>
        <v>0</v>
      </c>
    </row>
    <row r="79" spans="1:28" x14ac:dyDescent="0.25">
      <c r="A79" s="7" t="s">
        <v>74</v>
      </c>
      <c r="B79" s="9" t="s">
        <v>119</v>
      </c>
      <c r="C79" s="10">
        <v>929600</v>
      </c>
      <c r="D79" s="11">
        <f t="shared" si="19"/>
        <v>929600</v>
      </c>
      <c r="E79" s="25"/>
      <c r="F79" s="26"/>
      <c r="G79" s="24"/>
      <c r="H79" s="17"/>
      <c r="I79" s="18"/>
      <c r="J79" s="19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19"/>
      <c r="Y79" s="18"/>
      <c r="Z79" s="19"/>
      <c r="AA79" s="18"/>
      <c r="AB79" s="11">
        <f t="shared" si="13"/>
        <v>0</v>
      </c>
    </row>
    <row r="80" spans="1:28" x14ac:dyDescent="0.25">
      <c r="A80" s="7" t="s">
        <v>75</v>
      </c>
      <c r="B80" s="9" t="s">
        <v>119</v>
      </c>
      <c r="C80" s="10">
        <v>225974</v>
      </c>
      <c r="D80" s="11">
        <f t="shared" si="19"/>
        <v>225974</v>
      </c>
      <c r="E80" s="25"/>
      <c r="F80" s="26"/>
      <c r="G80" s="24"/>
      <c r="H80" s="17"/>
      <c r="I80" s="18"/>
      <c r="J80" s="19"/>
      <c r="K80" s="18"/>
      <c r="L80" s="19"/>
      <c r="M80" s="18"/>
      <c r="N80" s="19"/>
      <c r="O80" s="18"/>
      <c r="P80" s="19"/>
      <c r="Q80" s="18"/>
      <c r="R80" s="19"/>
      <c r="S80" s="18"/>
      <c r="T80" s="19"/>
      <c r="U80" s="18"/>
      <c r="V80" s="19"/>
      <c r="W80" s="18"/>
      <c r="X80" s="19"/>
      <c r="Y80" s="18"/>
      <c r="Z80" s="19"/>
      <c r="AA80" s="18"/>
      <c r="AB80" s="11">
        <f t="shared" si="13"/>
        <v>0</v>
      </c>
    </row>
    <row r="81" spans="1:28" x14ac:dyDescent="0.25">
      <c r="A81" s="7" t="s">
        <v>76</v>
      </c>
      <c r="B81" s="9" t="s">
        <v>119</v>
      </c>
      <c r="C81" s="10">
        <v>526700</v>
      </c>
      <c r="D81" s="11">
        <f t="shared" si="19"/>
        <v>526700</v>
      </c>
      <c r="E81" s="22">
        <v>2</v>
      </c>
      <c r="F81" s="23">
        <v>1</v>
      </c>
      <c r="G81" s="24">
        <f t="shared" si="14"/>
        <v>0.5</v>
      </c>
      <c r="H81" s="17"/>
      <c r="I81" s="18"/>
      <c r="J81" s="19"/>
      <c r="K81" s="18"/>
      <c r="L81" s="19"/>
      <c r="M81" s="18"/>
      <c r="N81" s="19"/>
      <c r="O81" s="18"/>
      <c r="P81" s="2">
        <v>2142</v>
      </c>
      <c r="Q81" s="18">
        <f t="shared" si="25"/>
        <v>0.49209025789940403</v>
      </c>
      <c r="R81" s="2">
        <v>2210.86</v>
      </c>
      <c r="S81" s="18">
        <f t="shared" si="16"/>
        <v>0.50790974210059592</v>
      </c>
      <c r="T81" s="19"/>
      <c r="U81" s="18"/>
      <c r="V81" s="19"/>
      <c r="W81" s="18"/>
      <c r="X81" s="19"/>
      <c r="Y81" s="18"/>
      <c r="Z81" s="19"/>
      <c r="AA81" s="18"/>
      <c r="AB81" s="11">
        <f t="shared" si="13"/>
        <v>4352.8600000000006</v>
      </c>
    </row>
    <row r="82" spans="1:28" x14ac:dyDescent="0.25">
      <c r="A82" s="7" t="s">
        <v>77</v>
      </c>
      <c r="B82" s="9" t="s">
        <v>119</v>
      </c>
      <c r="C82" s="10">
        <v>566240</v>
      </c>
      <c r="D82" s="11">
        <f t="shared" si="19"/>
        <v>566240</v>
      </c>
      <c r="E82" s="22"/>
      <c r="F82" s="23"/>
      <c r="G82" s="24"/>
      <c r="H82" s="17"/>
      <c r="I82" s="18"/>
      <c r="J82" s="19"/>
      <c r="K82" s="18"/>
      <c r="L82" s="19"/>
      <c r="M82" s="18"/>
      <c r="N82" s="19"/>
      <c r="O82" s="18"/>
      <c r="P82" s="19"/>
      <c r="Q82" s="18"/>
      <c r="R82" s="19"/>
      <c r="S82" s="18"/>
      <c r="T82" s="19"/>
      <c r="U82" s="18"/>
      <c r="V82" s="19"/>
      <c r="W82" s="18"/>
      <c r="X82" s="19"/>
      <c r="Y82" s="18"/>
      <c r="Z82" s="19"/>
      <c r="AA82" s="18"/>
      <c r="AB82" s="11">
        <f t="shared" si="13"/>
        <v>0</v>
      </c>
    </row>
    <row r="83" spans="1:28" x14ac:dyDescent="0.25">
      <c r="A83" s="7" t="s">
        <v>78</v>
      </c>
      <c r="B83" s="12">
        <v>701460</v>
      </c>
      <c r="C83" s="10">
        <v>485000</v>
      </c>
      <c r="D83" s="11">
        <f t="shared" si="19"/>
        <v>1186460</v>
      </c>
      <c r="E83" s="22">
        <v>36</v>
      </c>
      <c r="F83" s="23">
        <v>17</v>
      </c>
      <c r="G83" s="24">
        <f t="shared" si="14"/>
        <v>0.47222222222222221</v>
      </c>
      <c r="H83" s="20">
        <v>72324</v>
      </c>
      <c r="I83" s="18">
        <f t="shared" si="15"/>
        <v>0.18496446842893549</v>
      </c>
      <c r="J83" s="2">
        <v>5817.24</v>
      </c>
      <c r="K83" s="18">
        <f t="shared" si="20"/>
        <v>1.4877256572141208E-2</v>
      </c>
      <c r="L83" s="2">
        <v>41717.83</v>
      </c>
      <c r="M83" s="18">
        <f t="shared" si="21"/>
        <v>0.10669094975331424</v>
      </c>
      <c r="N83" s="2">
        <v>39705.31</v>
      </c>
      <c r="O83" s="18">
        <f t="shared" si="22"/>
        <v>0.10154404565505359</v>
      </c>
      <c r="P83" s="19"/>
      <c r="Q83" s="18"/>
      <c r="R83" s="2">
        <v>27436.55</v>
      </c>
      <c r="S83" s="18">
        <f t="shared" si="16"/>
        <v>7.0167397907664256E-2</v>
      </c>
      <c r="T83" s="2">
        <v>281.25</v>
      </c>
      <c r="U83" s="21">
        <f t="shared" si="24"/>
        <v>7.1928069168793358E-4</v>
      </c>
      <c r="V83" s="19"/>
      <c r="W83" s="18"/>
      <c r="X83" s="2">
        <v>194271.95999999996</v>
      </c>
      <c r="Y83" s="18">
        <f t="shared" si="17"/>
        <v>0.49683935916220634</v>
      </c>
      <c r="Z83" s="2">
        <v>9461.5</v>
      </c>
      <c r="AA83" s="18">
        <f t="shared" si="18"/>
        <v>2.4197241828996921E-2</v>
      </c>
      <c r="AB83" s="11">
        <f t="shared" si="13"/>
        <v>391015.63999999996</v>
      </c>
    </row>
    <row r="84" spans="1:28" x14ac:dyDescent="0.25">
      <c r="A84" s="7" t="s">
        <v>79</v>
      </c>
      <c r="B84" s="9" t="s">
        <v>119</v>
      </c>
      <c r="C84" s="10">
        <v>224076</v>
      </c>
      <c r="D84" s="11">
        <f t="shared" si="19"/>
        <v>224076</v>
      </c>
      <c r="E84" s="25"/>
      <c r="F84" s="26"/>
      <c r="G84" s="24"/>
      <c r="H84" s="17"/>
      <c r="I84" s="18"/>
      <c r="J84" s="19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19"/>
      <c r="Y84" s="18"/>
      <c r="Z84" s="19"/>
      <c r="AA84" s="18"/>
      <c r="AB84" s="11">
        <f t="shared" si="13"/>
        <v>0</v>
      </c>
    </row>
    <row r="85" spans="1:28" x14ac:dyDescent="0.25">
      <c r="A85" s="7" t="s">
        <v>80</v>
      </c>
      <c r="B85" s="9" t="s">
        <v>119</v>
      </c>
      <c r="C85" s="10">
        <v>2480000</v>
      </c>
      <c r="D85" s="11">
        <f t="shared" si="19"/>
        <v>2480000</v>
      </c>
      <c r="E85" s="22">
        <v>10</v>
      </c>
      <c r="F85" s="23">
        <v>10</v>
      </c>
      <c r="G85" s="24">
        <f t="shared" si="14"/>
        <v>1</v>
      </c>
      <c r="H85" s="17"/>
      <c r="I85" s="18"/>
      <c r="J85" s="19"/>
      <c r="K85" s="18"/>
      <c r="L85" s="19"/>
      <c r="M85" s="18"/>
      <c r="N85" s="19"/>
      <c r="O85" s="18"/>
      <c r="P85" s="2">
        <v>194230.15</v>
      </c>
      <c r="Q85" s="18">
        <f t="shared" si="25"/>
        <v>1</v>
      </c>
      <c r="R85" s="19"/>
      <c r="S85" s="18"/>
      <c r="T85" s="19"/>
      <c r="U85" s="18"/>
      <c r="V85" s="19"/>
      <c r="W85" s="18"/>
      <c r="X85" s="19"/>
      <c r="Y85" s="18"/>
      <c r="Z85" s="19"/>
      <c r="AA85" s="18"/>
      <c r="AB85" s="11">
        <f t="shared" si="13"/>
        <v>194230.15</v>
      </c>
    </row>
    <row r="86" spans="1:28" x14ac:dyDescent="0.25">
      <c r="A86" s="7" t="s">
        <v>81</v>
      </c>
      <c r="B86" s="12">
        <v>279991</v>
      </c>
      <c r="C86" s="10">
        <v>595519</v>
      </c>
      <c r="D86" s="11">
        <f t="shared" si="19"/>
        <v>875510</v>
      </c>
      <c r="E86" s="22">
        <v>3</v>
      </c>
      <c r="F86" s="23">
        <v>3</v>
      </c>
      <c r="G86" s="24">
        <f t="shared" si="14"/>
        <v>1</v>
      </c>
      <c r="H86" s="17"/>
      <c r="I86" s="18"/>
      <c r="J86" s="19"/>
      <c r="K86" s="18"/>
      <c r="L86" s="19"/>
      <c r="M86" s="18"/>
      <c r="N86" s="19"/>
      <c r="O86" s="18"/>
      <c r="P86" s="19"/>
      <c r="Q86" s="18"/>
      <c r="R86" s="19"/>
      <c r="S86" s="18"/>
      <c r="T86" s="19"/>
      <c r="U86" s="18"/>
      <c r="V86" s="2">
        <v>245742</v>
      </c>
      <c r="W86" s="18">
        <f t="shared" si="23"/>
        <v>1</v>
      </c>
      <c r="X86" s="19"/>
      <c r="Y86" s="18"/>
      <c r="Z86" s="19"/>
      <c r="AA86" s="18"/>
      <c r="AB86" s="11">
        <f t="shared" si="13"/>
        <v>245742</v>
      </c>
    </row>
    <row r="87" spans="1:28" x14ac:dyDescent="0.25">
      <c r="A87" s="7" t="s">
        <v>82</v>
      </c>
      <c r="B87" s="12">
        <v>1038300</v>
      </c>
      <c r="C87" s="10">
        <v>519150</v>
      </c>
      <c r="D87" s="11">
        <f t="shared" si="19"/>
        <v>1557450</v>
      </c>
      <c r="E87" s="22">
        <v>22</v>
      </c>
      <c r="F87" s="23">
        <v>12</v>
      </c>
      <c r="G87" s="24">
        <f t="shared" si="14"/>
        <v>0.54545454545454541</v>
      </c>
      <c r="H87" s="17"/>
      <c r="I87" s="18"/>
      <c r="J87" s="19"/>
      <c r="K87" s="18"/>
      <c r="L87" s="2">
        <v>139656.76</v>
      </c>
      <c r="M87" s="18">
        <f t="shared" si="21"/>
        <v>8.4912326718305328E-2</v>
      </c>
      <c r="N87" s="2">
        <v>85500</v>
      </c>
      <c r="O87" s="18">
        <f t="shared" si="22"/>
        <v>5.1984622401487081E-2</v>
      </c>
      <c r="P87" s="19"/>
      <c r="Q87" s="18"/>
      <c r="R87" s="2">
        <v>322932.83</v>
      </c>
      <c r="S87" s="18">
        <f t="shared" si="16"/>
        <v>0.19634551144553944</v>
      </c>
      <c r="T87" s="2">
        <v>169841.6</v>
      </c>
      <c r="U87" s="18">
        <f t="shared" si="24"/>
        <v>0.10326492917034397</v>
      </c>
      <c r="V87" s="2">
        <v>70400</v>
      </c>
      <c r="W87" s="18">
        <f t="shared" si="23"/>
        <v>4.2803712480288782E-2</v>
      </c>
      <c r="X87" s="2">
        <v>590146.96</v>
      </c>
      <c r="Y87" s="18">
        <f t="shared" si="17"/>
        <v>0.35881364768404095</v>
      </c>
      <c r="Z87" s="2">
        <v>266239</v>
      </c>
      <c r="AA87" s="18">
        <f t="shared" si="18"/>
        <v>0.16187525009999437</v>
      </c>
      <c r="AB87" s="11">
        <f t="shared" si="13"/>
        <v>1644717.1500000001</v>
      </c>
    </row>
    <row r="88" spans="1:28" x14ac:dyDescent="0.25">
      <c r="A88" s="7" t="s">
        <v>83</v>
      </c>
      <c r="B88" s="9" t="s">
        <v>119</v>
      </c>
      <c r="C88" s="10">
        <v>321480</v>
      </c>
      <c r="D88" s="11">
        <f t="shared" si="19"/>
        <v>321480</v>
      </c>
      <c r="E88" s="22">
        <v>18</v>
      </c>
      <c r="F88" s="23">
        <v>13</v>
      </c>
      <c r="G88" s="24">
        <f t="shared" si="14"/>
        <v>0.72222222222222221</v>
      </c>
      <c r="H88" s="17"/>
      <c r="I88" s="18"/>
      <c r="J88" s="19"/>
      <c r="K88" s="18"/>
      <c r="L88" s="19"/>
      <c r="M88" s="18"/>
      <c r="N88" s="2">
        <v>1750</v>
      </c>
      <c r="O88" s="18">
        <f t="shared" si="22"/>
        <v>1.1748522539372657E-2</v>
      </c>
      <c r="P88" s="19"/>
      <c r="Q88" s="18"/>
      <c r="R88" s="2">
        <v>90374.9</v>
      </c>
      <c r="S88" s="18">
        <f t="shared" si="16"/>
        <v>0.60672659979631416</v>
      </c>
      <c r="T88" s="19"/>
      <c r="U88" s="18"/>
      <c r="V88" s="19"/>
      <c r="W88" s="18"/>
      <c r="X88" s="2">
        <v>56830</v>
      </c>
      <c r="Y88" s="18">
        <f t="shared" si="17"/>
        <v>0.3815248776643132</v>
      </c>
      <c r="Z88" s="19"/>
      <c r="AA88" s="18"/>
      <c r="AB88" s="11">
        <f t="shared" si="13"/>
        <v>148954.9</v>
      </c>
    </row>
    <row r="89" spans="1:28" x14ac:dyDescent="0.25">
      <c r="A89" s="7" t="s">
        <v>84</v>
      </c>
      <c r="B89" s="12">
        <v>459072</v>
      </c>
      <c r="C89" s="10">
        <v>205382</v>
      </c>
      <c r="D89" s="11">
        <f t="shared" si="19"/>
        <v>664454</v>
      </c>
      <c r="E89" s="22">
        <v>15</v>
      </c>
      <c r="F89" s="23">
        <v>8</v>
      </c>
      <c r="G89" s="24">
        <f t="shared" si="14"/>
        <v>0.53333333333333333</v>
      </c>
      <c r="H89" s="17"/>
      <c r="I89" s="18"/>
      <c r="J89" s="19"/>
      <c r="K89" s="18"/>
      <c r="L89" s="19"/>
      <c r="M89" s="18"/>
      <c r="N89" s="19"/>
      <c r="O89" s="18"/>
      <c r="P89" s="2">
        <v>32032</v>
      </c>
      <c r="Q89" s="18">
        <f t="shared" si="25"/>
        <v>0.27138911286718381</v>
      </c>
      <c r="R89" s="2">
        <v>53956.759999999995</v>
      </c>
      <c r="S89" s="18">
        <f t="shared" si="16"/>
        <v>0.4571452681564544</v>
      </c>
      <c r="T89" s="19"/>
      <c r="U89" s="18"/>
      <c r="V89" s="19"/>
      <c r="W89" s="18"/>
      <c r="X89" s="2">
        <v>32041.03</v>
      </c>
      <c r="Y89" s="18">
        <f t="shared" si="17"/>
        <v>0.27146561897636184</v>
      </c>
      <c r="Z89" s="19"/>
      <c r="AA89" s="18"/>
      <c r="AB89" s="11">
        <f t="shared" si="13"/>
        <v>118029.79</v>
      </c>
    </row>
    <row r="90" spans="1:28" x14ac:dyDescent="0.25">
      <c r="A90" s="7" t="s">
        <v>85</v>
      </c>
      <c r="B90" s="12">
        <v>5500000</v>
      </c>
      <c r="C90" s="10">
        <v>1760879</v>
      </c>
      <c r="D90" s="11">
        <f t="shared" si="19"/>
        <v>7260879</v>
      </c>
      <c r="E90" s="22">
        <v>87</v>
      </c>
      <c r="F90" s="23">
        <v>87</v>
      </c>
      <c r="G90" s="24">
        <f t="shared" si="14"/>
        <v>1</v>
      </c>
      <c r="H90" s="20">
        <v>36327.050000000003</v>
      </c>
      <c r="I90" s="18">
        <f t="shared" si="15"/>
        <v>1.1814805444812438E-2</v>
      </c>
      <c r="J90" s="2">
        <v>30994.910000000003</v>
      </c>
      <c r="K90" s="18">
        <f t="shared" si="20"/>
        <v>1.008061021826632E-2</v>
      </c>
      <c r="L90" s="2">
        <v>226274.83000000002</v>
      </c>
      <c r="M90" s="18">
        <f t="shared" si="21"/>
        <v>7.3592353177811265E-2</v>
      </c>
      <c r="N90" s="2">
        <v>55029</v>
      </c>
      <c r="O90" s="18">
        <f t="shared" si="22"/>
        <v>1.7897322486207484E-2</v>
      </c>
      <c r="P90" s="2">
        <v>250071.66999999998</v>
      </c>
      <c r="Q90" s="18">
        <f t="shared" si="25"/>
        <v>8.1331903590006319E-2</v>
      </c>
      <c r="R90" s="2">
        <v>1025140.45</v>
      </c>
      <c r="S90" s="18">
        <f t="shared" si="16"/>
        <v>0.3334109147414247</v>
      </c>
      <c r="T90" s="2">
        <v>6860</v>
      </c>
      <c r="U90" s="21">
        <f t="shared" si="24"/>
        <v>2.2311078205197866E-3</v>
      </c>
      <c r="V90" s="19"/>
      <c r="W90" s="18"/>
      <c r="X90" s="2">
        <v>1322417.73</v>
      </c>
      <c r="Y90" s="18">
        <f t="shared" si="17"/>
        <v>0.4300957054514612</v>
      </c>
      <c r="Z90" s="2">
        <v>121590.09</v>
      </c>
      <c r="AA90" s="18">
        <f t="shared" si="18"/>
        <v>3.9545277069490486E-2</v>
      </c>
      <c r="AB90" s="11">
        <f t="shared" si="13"/>
        <v>3074705.73</v>
      </c>
    </row>
    <row r="91" spans="1:28" x14ac:dyDescent="0.25">
      <c r="A91" s="7" t="s">
        <v>86</v>
      </c>
      <c r="B91" s="9" t="s">
        <v>119</v>
      </c>
      <c r="C91" s="10">
        <v>3500000</v>
      </c>
      <c r="D91" s="11">
        <f t="shared" si="19"/>
        <v>3500000</v>
      </c>
      <c r="E91" s="25"/>
      <c r="F91" s="26"/>
      <c r="G91" s="24"/>
      <c r="H91" s="17"/>
      <c r="I91" s="18"/>
      <c r="J91" s="19"/>
      <c r="K91" s="18"/>
      <c r="L91" s="19"/>
      <c r="M91" s="18"/>
      <c r="N91" s="19"/>
      <c r="O91" s="18"/>
      <c r="P91" s="19"/>
      <c r="Q91" s="18"/>
      <c r="R91" s="19"/>
      <c r="S91" s="18"/>
      <c r="T91" s="19"/>
      <c r="U91" s="18"/>
      <c r="V91" s="19"/>
      <c r="W91" s="18"/>
      <c r="X91" s="19"/>
      <c r="Y91" s="18"/>
      <c r="Z91" s="19"/>
      <c r="AA91" s="18"/>
      <c r="AB91" s="11">
        <f t="shared" si="13"/>
        <v>0</v>
      </c>
    </row>
    <row r="92" spans="1:28" x14ac:dyDescent="0.25">
      <c r="A92" s="7" t="s">
        <v>87</v>
      </c>
      <c r="B92" s="9" t="s">
        <v>119</v>
      </c>
      <c r="C92" s="10">
        <v>1200000</v>
      </c>
      <c r="D92" s="11">
        <f t="shared" si="19"/>
        <v>1200000</v>
      </c>
      <c r="E92" s="25"/>
      <c r="F92" s="26"/>
      <c r="G92" s="24"/>
      <c r="H92" s="17"/>
      <c r="I92" s="18"/>
      <c r="J92" s="19"/>
      <c r="K92" s="18"/>
      <c r="L92" s="19"/>
      <c r="M92" s="18"/>
      <c r="N92" s="19"/>
      <c r="O92" s="18"/>
      <c r="P92" s="19"/>
      <c r="Q92" s="18"/>
      <c r="R92" s="19"/>
      <c r="S92" s="18"/>
      <c r="T92" s="19"/>
      <c r="U92" s="18"/>
      <c r="V92" s="19"/>
      <c r="W92" s="18"/>
      <c r="X92" s="19"/>
      <c r="Y92" s="18"/>
      <c r="Z92" s="19"/>
      <c r="AA92" s="18"/>
      <c r="AB92" s="11">
        <f t="shared" si="13"/>
        <v>0</v>
      </c>
    </row>
    <row r="93" spans="1:28" x14ac:dyDescent="0.25">
      <c r="A93" s="7" t="s">
        <v>88</v>
      </c>
      <c r="B93" s="12">
        <v>249091</v>
      </c>
      <c r="C93" s="13" t="s">
        <v>119</v>
      </c>
      <c r="D93" s="11">
        <f t="shared" si="19"/>
        <v>249091</v>
      </c>
      <c r="E93" s="22">
        <v>22</v>
      </c>
      <c r="F93" s="23">
        <v>19</v>
      </c>
      <c r="G93" s="24">
        <f t="shared" si="14"/>
        <v>0.86363636363636365</v>
      </c>
      <c r="H93" s="17"/>
      <c r="I93" s="18"/>
      <c r="J93" s="19"/>
      <c r="K93" s="18">
        <f t="shared" si="20"/>
        <v>0</v>
      </c>
      <c r="L93" s="19"/>
      <c r="M93" s="18"/>
      <c r="N93" s="2">
        <v>1400</v>
      </c>
      <c r="O93" s="18">
        <f t="shared" si="22"/>
        <v>1.2374163594927864E-2</v>
      </c>
      <c r="P93" s="19"/>
      <c r="Q93" s="18"/>
      <c r="R93" s="2">
        <v>94048.960000000006</v>
      </c>
      <c r="S93" s="18">
        <f t="shared" si="16"/>
        <v>0.83126944069487652</v>
      </c>
      <c r="T93" s="2">
        <v>6600</v>
      </c>
      <c r="U93" s="18">
        <f t="shared" si="24"/>
        <v>5.8335342661802791E-2</v>
      </c>
      <c r="V93" s="19"/>
      <c r="W93" s="18"/>
      <c r="X93" s="2">
        <v>10490</v>
      </c>
      <c r="Y93" s="18">
        <f t="shared" si="17"/>
        <v>9.2717840079138081E-2</v>
      </c>
      <c r="Z93" s="2">
        <v>600</v>
      </c>
      <c r="AA93" s="18">
        <f t="shared" si="18"/>
        <v>5.3032129692547995E-3</v>
      </c>
      <c r="AB93" s="11">
        <f t="shared" si="13"/>
        <v>113138.96</v>
      </c>
    </row>
    <row r="94" spans="1:28" x14ac:dyDescent="0.25">
      <c r="A94" s="7" t="s">
        <v>89</v>
      </c>
      <c r="B94" s="12">
        <v>281600</v>
      </c>
      <c r="C94" s="13" t="s">
        <v>119</v>
      </c>
      <c r="D94" s="11">
        <f t="shared" si="19"/>
        <v>281600</v>
      </c>
      <c r="E94" s="22">
        <v>19</v>
      </c>
      <c r="F94" s="23">
        <v>19</v>
      </c>
      <c r="G94" s="24">
        <f t="shared" si="14"/>
        <v>1</v>
      </c>
      <c r="H94" s="20">
        <v>2580</v>
      </c>
      <c r="I94" s="18">
        <f t="shared" si="15"/>
        <v>7.8709841964060712E-3</v>
      </c>
      <c r="J94" s="2">
        <v>52596</v>
      </c>
      <c r="K94" s="18">
        <f t="shared" si="20"/>
        <v>0.1604582499202224</v>
      </c>
      <c r="L94" s="2">
        <v>19473</v>
      </c>
      <c r="M94" s="18">
        <f t="shared" si="21"/>
        <v>5.9407626068455593E-2</v>
      </c>
      <c r="N94" s="19"/>
      <c r="O94" s="18"/>
      <c r="P94" s="19"/>
      <c r="Q94" s="18"/>
      <c r="R94" s="2">
        <v>116610.45</v>
      </c>
      <c r="S94" s="18">
        <f t="shared" si="16"/>
        <v>0.35575155390922497</v>
      </c>
      <c r="T94" s="2">
        <v>43131.5</v>
      </c>
      <c r="U94" s="18">
        <f t="shared" si="24"/>
        <v>0.13158424607259245</v>
      </c>
      <c r="V94" s="19"/>
      <c r="W94" s="18"/>
      <c r="X94" s="2">
        <v>57516</v>
      </c>
      <c r="Y94" s="18">
        <f t="shared" si="17"/>
        <v>0.17546803373662465</v>
      </c>
      <c r="Z94" s="2">
        <v>35879.25</v>
      </c>
      <c r="AA94" s="18">
        <f t="shared" si="18"/>
        <v>0.10945930609647386</v>
      </c>
      <c r="AB94" s="11">
        <f t="shared" si="13"/>
        <v>327786.2</v>
      </c>
    </row>
    <row r="95" spans="1:28" x14ac:dyDescent="0.25">
      <c r="A95" s="7" t="s">
        <v>90</v>
      </c>
      <c r="B95" s="12">
        <v>1180202</v>
      </c>
      <c r="C95" s="13" t="s">
        <v>119</v>
      </c>
      <c r="D95" s="11">
        <f t="shared" si="19"/>
        <v>1180202</v>
      </c>
      <c r="E95" s="31">
        <v>17</v>
      </c>
      <c r="F95" s="32">
        <v>17</v>
      </c>
      <c r="G95" s="24">
        <f t="shared" si="14"/>
        <v>1</v>
      </c>
      <c r="H95" s="17"/>
      <c r="I95" s="18"/>
      <c r="J95" s="19"/>
      <c r="K95" s="18"/>
      <c r="L95" s="19"/>
      <c r="M95" s="18"/>
      <c r="N95" s="19"/>
      <c r="O95" s="18"/>
      <c r="P95" s="33">
        <v>17558.8</v>
      </c>
      <c r="Q95" s="18">
        <f t="shared" si="25"/>
        <v>0.33195055262390244</v>
      </c>
      <c r="R95" s="33">
        <v>25006.5</v>
      </c>
      <c r="S95" s="18">
        <f t="shared" si="16"/>
        <v>0.47274993132728987</v>
      </c>
      <c r="T95" s="19"/>
      <c r="U95" s="18"/>
      <c r="V95" s="19"/>
      <c r="W95" s="18"/>
      <c r="X95" s="33">
        <v>10330.530000000001</v>
      </c>
      <c r="Y95" s="18">
        <f t="shared" si="17"/>
        <v>0.19529951604880763</v>
      </c>
      <c r="Z95" s="19"/>
      <c r="AA95" s="18">
        <f t="shared" si="18"/>
        <v>0</v>
      </c>
      <c r="AB95" s="11">
        <f t="shared" si="13"/>
        <v>52895.83</v>
      </c>
    </row>
    <row r="96" spans="1:28" ht="15.75" thickBot="1" x14ac:dyDescent="0.3">
      <c r="A96" s="34" t="s">
        <v>94</v>
      </c>
      <c r="B96" s="35">
        <f>SUM(B2:B95)</f>
        <v>24171568</v>
      </c>
      <c r="C96" s="36">
        <f>SUM(C2:C95)</f>
        <v>104399581</v>
      </c>
      <c r="D96" s="37">
        <f>SUM(D3:D95)</f>
        <v>128129157</v>
      </c>
      <c r="E96" s="38">
        <f>SUM(E3:E95)</f>
        <v>1301</v>
      </c>
      <c r="F96" s="39">
        <f>SUM(F3:F95)</f>
        <v>927</v>
      </c>
      <c r="G96" s="40">
        <f>F96/E96</f>
        <v>0.71252882398155271</v>
      </c>
      <c r="H96" s="41">
        <f>SUM(H3:H95)</f>
        <v>803861.72000000009</v>
      </c>
      <c r="I96" s="42">
        <f>H96/AB96</f>
        <v>3.5221717888231543E-2</v>
      </c>
      <c r="J96" s="43">
        <f>SUM(J3:J95)</f>
        <v>515505.24762300006</v>
      </c>
      <c r="K96" s="42">
        <f>J96/AB96</f>
        <v>2.258719372988709E-2</v>
      </c>
      <c r="L96" s="43">
        <f>SUM(L3:L95)</f>
        <v>572210.12497</v>
      </c>
      <c r="M96" s="42">
        <f>L96/AB96</f>
        <v>2.5071754373977472E-2</v>
      </c>
      <c r="N96" s="43">
        <f>SUM(N3:N95)</f>
        <v>343207.35579</v>
      </c>
      <c r="O96" s="42">
        <f>N96/AB96</f>
        <v>1.5037850866690466E-2</v>
      </c>
      <c r="P96" s="43">
        <f>SUM(P3:P95)</f>
        <v>2808965.03</v>
      </c>
      <c r="Q96" s="42">
        <f>P96/AB96</f>
        <v>0.12307660805712684</v>
      </c>
      <c r="R96" s="43">
        <f>SUM(R3:R95)</f>
        <v>9042964.0664800014</v>
      </c>
      <c r="S96" s="42">
        <f>R96/AB96</f>
        <v>0.39622328231150711</v>
      </c>
      <c r="T96" s="43">
        <f>SUM(T3:T95)</f>
        <v>339437.77818899998</v>
      </c>
      <c r="U96" s="42">
        <f>T96/AB96</f>
        <v>1.4872684401467792E-2</v>
      </c>
      <c r="V96" s="43">
        <f>SUM(V3:V95)</f>
        <v>700261.84</v>
      </c>
      <c r="W96" s="42">
        <f>V96/AB96</f>
        <v>3.068242256438574E-2</v>
      </c>
      <c r="X96" s="43">
        <f>SUM(X3:X95)</f>
        <v>6783006.6317268005</v>
      </c>
      <c r="Y96" s="42">
        <f>X96/AB96</f>
        <v>0.29720179487671711</v>
      </c>
      <c r="Z96" s="43">
        <f>SUM(Z3:Z95)</f>
        <v>913479.49</v>
      </c>
      <c r="AA96" s="42">
        <f>Z96/AB96</f>
        <v>4.0024690930009238E-2</v>
      </c>
      <c r="AB96" s="44">
        <f>SUM(AB3:AB95)</f>
        <v>22822899.284778792</v>
      </c>
    </row>
  </sheetData>
  <mergeCells count="3">
    <mergeCell ref="B1:D1"/>
    <mergeCell ref="E1:G1"/>
    <mergeCell ref="H1:AB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Hills, Elizabeth - MRP-AMS</dc:creator>
  <cp:lastModifiedBy>Fong, Sarah - MRP-AMS</cp:lastModifiedBy>
  <dcterms:created xsi:type="dcterms:W3CDTF">2015-06-05T18:17:20Z</dcterms:created>
  <dcterms:modified xsi:type="dcterms:W3CDTF">2025-01-07T13:39:44Z</dcterms:modified>
</cp:coreProperties>
</file>